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80" windowWidth="19440" windowHeight="7290" firstSheet="3" activeTab="3"/>
  </bookViews>
  <sheets>
    <sheet name="Prehľad k. ú. Vyšné Repaše" sheetId="1" r:id="rId1"/>
    <sheet name="parcely vydané v pôv. R" sheetId="2" r:id="rId2"/>
    <sheet name="parcely (prevod-prechod-podlom)" sheetId="9" r:id="rId3"/>
    <sheet name="Zoznam pre komisiu 2021" sheetId="14" r:id="rId4"/>
  </sheets>
  <definedNames>
    <definedName name="_xlnm._FilterDatabase" localSheetId="2" hidden="1">'parcely (prevod-prechod-podlom)'!$A$3:$AR$3</definedName>
    <definedName name="_xlnm._FilterDatabase" localSheetId="1" hidden="1">'parcely vydané v pôv. R'!$A$3:$AR$3</definedName>
    <definedName name="_xlnm._FilterDatabase" localSheetId="0" hidden="1">'Prehľad k. ú. Vyšné Repaše'!$A$1:$K$28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3" i="2" l="1"/>
  <c r="AB82" i="2"/>
  <c r="AB81" i="2"/>
  <c r="AB80" i="2"/>
  <c r="AB79" i="2"/>
  <c r="AB78" i="2"/>
  <c r="AB34" i="2"/>
  <c r="AB77" i="2"/>
  <c r="AB76" i="2"/>
  <c r="AB75" i="2"/>
  <c r="AB74" i="2"/>
  <c r="AB73" i="2"/>
  <c r="AB72" i="2"/>
  <c r="AB71" i="2"/>
  <c r="AB70" i="2"/>
  <c r="AB64" i="9"/>
  <c r="AB39" i="9"/>
  <c r="AB38" i="9"/>
  <c r="AB37" i="9"/>
  <c r="AB36" i="9"/>
  <c r="AB54" i="2"/>
  <c r="AB15" i="2"/>
  <c r="AB14" i="2"/>
  <c r="AA83" i="2" l="1"/>
  <c r="AA82" i="2"/>
  <c r="AA81" i="2"/>
  <c r="AA80" i="2"/>
  <c r="AA79" i="2"/>
  <c r="AA78" i="2"/>
  <c r="AA34" i="2"/>
  <c r="AA64" i="9"/>
  <c r="AA77" i="2"/>
  <c r="AA76" i="2"/>
  <c r="AA75" i="2"/>
  <c r="AA74" i="2"/>
  <c r="AA73" i="2"/>
  <c r="AA72" i="2"/>
  <c r="AA71" i="2"/>
  <c r="AA70" i="2"/>
  <c r="AA38" i="9"/>
  <c r="AA37" i="9"/>
  <c r="AA36" i="9"/>
  <c r="AA54" i="2"/>
  <c r="AA15" i="2"/>
  <c r="AA14" i="2"/>
  <c r="AA35" i="2"/>
  <c r="AA64" i="2"/>
  <c r="AA13" i="2"/>
  <c r="AA10" i="2"/>
  <c r="AA49" i="2"/>
  <c r="Z64" i="9" l="1"/>
  <c r="Z83" i="2"/>
  <c r="Z82" i="2"/>
  <c r="Z81" i="2"/>
  <c r="Z80" i="2"/>
  <c r="Z79" i="2"/>
  <c r="Z78" i="2"/>
  <c r="Z34" i="2"/>
  <c r="Z77" i="2"/>
  <c r="Z76" i="2"/>
  <c r="Z75" i="2"/>
  <c r="Z74" i="2"/>
  <c r="Z73" i="2"/>
  <c r="Z72" i="2"/>
  <c r="Z71" i="2"/>
  <c r="Z70" i="2"/>
  <c r="Z53" i="9"/>
  <c r="Z52" i="9"/>
  <c r="Z51" i="9"/>
  <c r="Z50" i="9"/>
  <c r="Z49" i="9"/>
  <c r="Z48" i="9"/>
  <c r="Z47" i="9"/>
  <c r="Z46" i="9"/>
  <c r="Z45" i="9"/>
  <c r="Z39" i="9"/>
  <c r="Z38" i="9"/>
  <c r="Z37" i="9"/>
  <c r="Z36" i="9"/>
  <c r="Z54" i="2"/>
  <c r="Z15" i="2"/>
  <c r="Z14" i="2"/>
  <c r="X43" i="9" l="1"/>
  <c r="X61" i="9"/>
  <c r="W20" i="9" l="1"/>
  <c r="W83" i="2"/>
  <c r="W82" i="2"/>
  <c r="W81" i="2"/>
  <c r="W80" i="2"/>
  <c r="W79" i="2"/>
  <c r="W78" i="2"/>
  <c r="W34" i="2"/>
  <c r="W77" i="2"/>
  <c r="W76" i="2"/>
  <c r="W75" i="2"/>
  <c r="W74" i="2"/>
  <c r="W73" i="2"/>
  <c r="W72" i="2"/>
  <c r="W71" i="2"/>
  <c r="W70" i="2"/>
  <c r="W25" i="9"/>
  <c r="W39" i="9"/>
  <c r="W38" i="9"/>
  <c r="W37" i="9"/>
  <c r="W36" i="9"/>
  <c r="W54" i="2"/>
  <c r="W15" i="2"/>
  <c r="W14" i="2"/>
  <c r="W10" i="9"/>
  <c r="W9" i="9"/>
  <c r="W8" i="9"/>
  <c r="W51" i="2"/>
  <c r="W34" i="9"/>
  <c r="W7" i="9"/>
  <c r="W6" i="9"/>
  <c r="W24" i="9"/>
  <c r="S25" i="9"/>
  <c r="W41" i="2"/>
  <c r="U42" i="9" l="1"/>
  <c r="U41" i="9"/>
  <c r="U40" i="9"/>
  <c r="T20" i="2"/>
  <c r="T55" i="9"/>
  <c r="T54" i="9"/>
  <c r="T15" i="9"/>
  <c r="T14" i="9"/>
  <c r="T13" i="9"/>
  <c r="T12" i="9"/>
  <c r="T42" i="9"/>
  <c r="T41" i="9"/>
  <c r="T40" i="9"/>
  <c r="T16" i="9"/>
  <c r="S35" i="2" l="1"/>
  <c r="S83" i="2"/>
  <c r="S82" i="2"/>
  <c r="S81" i="2"/>
  <c r="S80" i="2"/>
  <c r="S79" i="2"/>
  <c r="S78" i="2"/>
  <c r="S34" i="2"/>
  <c r="S64" i="9"/>
  <c r="S77" i="2"/>
  <c r="S76" i="2"/>
  <c r="S75" i="2"/>
  <c r="S74" i="2"/>
  <c r="S73" i="2"/>
  <c r="S72" i="2"/>
  <c r="S71" i="2"/>
  <c r="S70" i="2"/>
  <c r="S32" i="2"/>
  <c r="S64" i="2"/>
  <c r="S57" i="2"/>
  <c r="S55" i="2"/>
  <c r="S39" i="9"/>
  <c r="S38" i="9"/>
  <c r="S37" i="9"/>
  <c r="S54" i="2"/>
  <c r="S15" i="2"/>
  <c r="S14" i="2"/>
  <c r="S13" i="2"/>
  <c r="S8" i="2"/>
  <c r="S43" i="2"/>
  <c r="S42" i="2"/>
  <c r="S26" i="9"/>
  <c r="S21" i="9"/>
  <c r="S35" i="9"/>
  <c r="S33" i="9"/>
  <c r="S41" i="2"/>
  <c r="Q57" i="9" l="1"/>
  <c r="Q23" i="9"/>
  <c r="P90" i="2" l="1"/>
  <c r="P40" i="2" l="1"/>
  <c r="O35" i="2" l="1"/>
  <c r="O83" i="2"/>
  <c r="O82" i="2"/>
  <c r="O81" i="2"/>
  <c r="O80" i="2"/>
  <c r="O79" i="2"/>
  <c r="O78" i="2"/>
  <c r="O34" i="2"/>
  <c r="O64" i="9"/>
  <c r="O77" i="2"/>
  <c r="O76" i="2"/>
  <c r="O75" i="2"/>
  <c r="O74" i="2"/>
  <c r="O73" i="2"/>
  <c r="O72" i="2"/>
  <c r="O71" i="2"/>
  <c r="O70" i="2"/>
  <c r="O32" i="2"/>
  <c r="O69" i="2"/>
  <c r="O68" i="2"/>
  <c r="O64" i="2"/>
  <c r="O57" i="2"/>
  <c r="O55" i="2"/>
  <c r="O39" i="9"/>
  <c r="O38" i="9"/>
  <c r="O37" i="9"/>
  <c r="O36" i="9"/>
  <c r="O54" i="2"/>
  <c r="O15" i="2"/>
  <c r="O14" i="2"/>
  <c r="O13" i="2"/>
  <c r="O8" i="2"/>
  <c r="O43" i="2"/>
  <c r="O42" i="2"/>
  <c r="O26" i="9"/>
  <c r="N83" i="2" l="1"/>
  <c r="N82" i="2"/>
  <c r="N81" i="2"/>
  <c r="N80" i="2"/>
  <c r="N79" i="2"/>
  <c r="N78" i="2"/>
  <c r="N34" i="2"/>
  <c r="N64" i="9"/>
  <c r="N77" i="2"/>
  <c r="N76" i="2"/>
  <c r="N75" i="2"/>
  <c r="N74" i="2"/>
  <c r="N73" i="2"/>
  <c r="N72" i="2"/>
  <c r="N71" i="2"/>
  <c r="N70" i="2"/>
  <c r="N31" i="2"/>
  <c r="N63" i="2"/>
  <c r="N58" i="2"/>
  <c r="N56" i="2"/>
  <c r="N39" i="9"/>
  <c r="N38" i="9"/>
  <c r="N37" i="9"/>
  <c r="N36" i="9"/>
  <c r="N54" i="2"/>
  <c r="N15" i="2"/>
  <c r="N14" i="2"/>
  <c r="N7" i="2"/>
  <c r="N45" i="2"/>
  <c r="N44" i="2"/>
  <c r="N5" i="2"/>
  <c r="N4" i="2"/>
  <c r="M20" i="2"/>
  <c r="M47" i="9"/>
  <c r="M46" i="9"/>
  <c r="M45" i="9"/>
  <c r="M39" i="9"/>
  <c r="M38" i="9"/>
  <c r="M37" i="9"/>
  <c r="M36" i="9"/>
  <c r="M54" i="2"/>
  <c r="M15" i="2"/>
  <c r="M14" i="2"/>
  <c r="L61" i="9" l="1"/>
  <c r="K83" i="2" l="1"/>
  <c r="K82" i="2"/>
  <c r="K81" i="2"/>
  <c r="K80" i="2"/>
  <c r="K79" i="2"/>
  <c r="K78" i="2"/>
  <c r="K34" i="2"/>
  <c r="K64" i="9"/>
  <c r="K77" i="2"/>
  <c r="K76" i="2"/>
  <c r="K75" i="2"/>
  <c r="K74" i="2"/>
  <c r="K73" i="2"/>
  <c r="K72" i="2"/>
  <c r="K71" i="2"/>
  <c r="K70" i="2"/>
  <c r="K17" i="9"/>
  <c r="K39" i="9"/>
  <c r="K38" i="9"/>
  <c r="K37" i="9"/>
  <c r="K36" i="9"/>
  <c r="K54" i="2"/>
  <c r="K15" i="2"/>
  <c r="K14" i="2"/>
  <c r="H64" i="9"/>
  <c r="I32" i="9" l="1"/>
  <c r="I30" i="9"/>
  <c r="I28" i="9"/>
  <c r="I9" i="2"/>
  <c r="I6" i="2"/>
  <c r="J67" i="2"/>
  <c r="J66" i="2"/>
  <c r="I67" i="2"/>
  <c r="I66" i="2"/>
  <c r="H83" i="2"/>
  <c r="H82" i="2"/>
  <c r="H81" i="2"/>
  <c r="H80" i="2"/>
  <c r="H79" i="2"/>
  <c r="H78" i="2"/>
  <c r="H34" i="2"/>
  <c r="H77" i="2"/>
  <c r="H76" i="2"/>
  <c r="H75" i="2"/>
  <c r="H74" i="2"/>
  <c r="H73" i="2"/>
  <c r="H72" i="2"/>
  <c r="H71" i="2"/>
  <c r="H70" i="2"/>
  <c r="H39" i="9"/>
  <c r="H38" i="9"/>
  <c r="H37" i="9"/>
  <c r="H36" i="9"/>
  <c r="H54" i="2"/>
  <c r="H15" i="2"/>
  <c r="H14" i="2"/>
  <c r="G67" i="2" l="1"/>
  <c r="G66" i="2"/>
  <c r="G47" i="2"/>
  <c r="F57" i="9" l="1"/>
  <c r="F36" i="2"/>
  <c r="F30" i="2"/>
  <c r="F86" i="2"/>
  <c r="F43" i="9"/>
  <c r="E60" i="9" l="1"/>
  <c r="E58" i="9"/>
  <c r="E59" i="2"/>
  <c r="E16" i="9"/>
  <c r="E22" i="9"/>
  <c r="C31" i="2" l="1"/>
  <c r="C18" i="2"/>
  <c r="C44" i="9"/>
  <c r="C43" i="9"/>
  <c r="C58" i="2"/>
  <c r="C56" i="2"/>
  <c r="C45" i="2"/>
  <c r="C44" i="2"/>
  <c r="C5" i="2"/>
  <c r="C4" i="2"/>
  <c r="J229" i="1" l="1"/>
  <c r="I229" i="1"/>
  <c r="H229" i="1"/>
  <c r="G229" i="1"/>
  <c r="F229" i="1"/>
  <c r="E229" i="1"/>
</calcChain>
</file>

<file path=xl/comments1.xml><?xml version="1.0" encoding="utf-8"?>
<comments xmlns="http://schemas.openxmlformats.org/spreadsheetml/2006/main">
  <authors>
    <author>Admin</author>
    <author>Andrej Zreľak</author>
  </authors>
  <commentList>
    <comment ref="E1" authorId="0">
      <text>
        <r>
          <rPr>
            <b/>
            <sz val="9"/>
            <color indexed="81"/>
            <rFont val="Segoe UI"/>
            <family val="2"/>
            <charset val="238"/>
          </rPr>
          <t>Admin:</t>
        </r>
        <r>
          <rPr>
            <sz val="9"/>
            <color indexed="81"/>
            <rFont val="Segoe UI"/>
            <family val="2"/>
            <charset val="238"/>
          </rPr>
          <t xml:space="preserve">
pôvodné rozhodnutia</t>
        </r>
      </text>
    </comment>
    <comment ref="F1" authorId="0">
      <text>
        <r>
          <rPr>
            <b/>
            <sz val="9"/>
            <color indexed="81"/>
            <rFont val="Segoe UI"/>
            <family val="2"/>
            <charset val="238"/>
          </rPr>
          <t>Admin:</t>
        </r>
        <r>
          <rPr>
            <sz val="9"/>
            <color indexed="81"/>
            <rFont val="Segoe UI"/>
            <family val="2"/>
            <charset val="238"/>
          </rPr>
          <t xml:space="preserve">
rušiace rozhodnutia (zrušujúce)</t>
        </r>
      </text>
    </comment>
    <comment ref="G1" authorId="0">
      <text>
        <r>
          <rPr>
            <b/>
            <sz val="9"/>
            <color indexed="81"/>
            <rFont val="Segoe UI"/>
            <family val="2"/>
            <charset val="238"/>
          </rPr>
          <t>Admin:</t>
        </r>
        <r>
          <rPr>
            <sz val="9"/>
            <color indexed="81"/>
            <rFont val="Segoe UI"/>
            <family val="2"/>
            <charset val="238"/>
          </rPr>
          <t xml:space="preserve">
vydávajúce rozhodnutia</t>
        </r>
      </text>
    </comment>
    <comment ref="H1" authorId="0">
      <text>
        <r>
          <rPr>
            <b/>
            <sz val="9"/>
            <color indexed="81"/>
            <rFont val="Segoe UI"/>
            <family val="2"/>
            <charset val="238"/>
          </rPr>
          <t>Admin:</t>
        </r>
        <r>
          <rPr>
            <sz val="9"/>
            <color indexed="81"/>
            <rFont val="Segoe UI"/>
            <family val="2"/>
            <charset val="238"/>
          </rPr>
          <t xml:space="preserve">
prerušenie konania alebo zastavenie konania</t>
        </r>
      </text>
    </comment>
    <comment ref="I1" authorId="0">
      <text>
        <r>
          <rPr>
            <b/>
            <sz val="9"/>
            <color indexed="81"/>
            <rFont val="Segoe UI"/>
            <family val="2"/>
            <charset val="238"/>
          </rPr>
          <t xml:space="preserve">Admin: </t>
        </r>
        <r>
          <rPr>
            <sz val="9"/>
            <color indexed="81"/>
            <rFont val="Segoe UI"/>
            <family val="2"/>
            <charset val="238"/>
          </rPr>
          <t>Rozhodnutia o nariadení obnovy konania</t>
        </r>
      </text>
    </comment>
    <comment ref="J1" authorId="1">
      <text>
        <r>
          <rPr>
            <b/>
            <sz val="9"/>
            <color indexed="81"/>
            <rFont val="Tahoma"/>
            <family val="2"/>
            <charset val="238"/>
          </rPr>
          <t>Andrej Zreľak:</t>
        </r>
        <r>
          <rPr>
            <sz val="9"/>
            <color indexed="81"/>
            <rFont val="Tahoma"/>
            <family val="2"/>
            <charset val="238"/>
          </rPr>
          <t xml:space="preserve">
Rozhodnutia o obnove konania</t>
        </r>
      </text>
    </comment>
    <comment ref="D33" authorId="1">
      <text>
        <r>
          <rPr>
            <b/>
            <sz val="9"/>
            <color indexed="81"/>
            <rFont val="Tahoma"/>
            <family val="2"/>
            <charset val="238"/>
          </rPr>
          <t>Andrej Zreľak:</t>
        </r>
        <r>
          <rPr>
            <sz val="9"/>
            <color indexed="81"/>
            <rFont val="Tahoma"/>
            <family val="2"/>
            <charset val="238"/>
          </rPr>
          <t xml:space="preserve">
zrušené rozhodnutie RoOK</t>
        </r>
      </text>
    </comment>
    <comment ref="D44" authorId="1">
      <text>
        <r>
          <rPr>
            <b/>
            <sz val="9"/>
            <color indexed="81"/>
            <rFont val="Tahoma"/>
            <family val="2"/>
            <charset val="238"/>
          </rPr>
          <t>Andrej Zreľak:</t>
        </r>
        <r>
          <rPr>
            <sz val="9"/>
            <color indexed="81"/>
            <rFont val="Tahoma"/>
            <family val="2"/>
            <charset val="238"/>
          </rPr>
          <t xml:space="preserve">
rozhodnutie, ktoré bolo zrušené obnovou konania</t>
        </r>
      </text>
    </comment>
    <comment ref="D45" authorId="1">
      <text>
        <r>
          <rPr>
            <b/>
            <sz val="9"/>
            <color indexed="81"/>
            <rFont val="Tahoma"/>
            <family val="2"/>
            <charset val="238"/>
          </rPr>
          <t>Andrej Zreľak:</t>
        </r>
        <r>
          <rPr>
            <sz val="9"/>
            <color indexed="81"/>
            <rFont val="Tahoma"/>
            <family val="2"/>
            <charset val="238"/>
          </rPr>
          <t xml:space="preserve">
rozhodnutie o obnove konania</t>
        </r>
      </text>
    </comment>
    <comment ref="D46" authorId="1">
      <text>
        <r>
          <rPr>
            <b/>
            <sz val="9"/>
            <color indexed="81"/>
            <rFont val="Tahoma"/>
            <family val="2"/>
            <charset val="238"/>
          </rPr>
          <t>Andrej Zreľak:</t>
        </r>
        <r>
          <rPr>
            <sz val="9"/>
            <color indexed="81"/>
            <rFont val="Tahoma"/>
            <family val="2"/>
            <charset val="238"/>
          </rPr>
          <t xml:space="preserve">
rozhodnutie o obnove konania</t>
        </r>
      </text>
    </comment>
    <comment ref="D49" authorId="1">
      <text>
        <r>
          <rPr>
            <b/>
            <sz val="9"/>
            <color indexed="81"/>
            <rFont val="Tahoma"/>
            <family val="2"/>
            <charset val="238"/>
          </rPr>
          <t>Andrej Zreľak:</t>
        </r>
        <r>
          <rPr>
            <sz val="9"/>
            <color indexed="81"/>
            <rFont val="Tahoma"/>
            <family val="2"/>
            <charset val="238"/>
          </rPr>
          <t xml:space="preserve">
zrušené rozhodnutie RoOK</t>
        </r>
      </text>
    </comment>
    <comment ref="D50" authorId="1">
      <text>
        <r>
          <rPr>
            <b/>
            <sz val="9"/>
            <color indexed="81"/>
            <rFont val="Tahoma"/>
            <family val="2"/>
            <charset val="238"/>
          </rPr>
          <t>Andrej Zreľak:</t>
        </r>
        <r>
          <rPr>
            <sz val="9"/>
            <color indexed="81"/>
            <rFont val="Tahoma"/>
            <family val="2"/>
            <charset val="238"/>
          </rPr>
          <t xml:space="preserve">
rozhodnutie o nariadení obnovy konania</t>
        </r>
      </text>
    </comment>
    <comment ref="D51" authorId="1">
      <text>
        <r>
          <rPr>
            <b/>
            <sz val="9"/>
            <color indexed="81"/>
            <rFont val="Tahoma"/>
            <family val="2"/>
            <charset val="238"/>
          </rPr>
          <t>Andrej Zreľak:</t>
        </r>
        <r>
          <rPr>
            <sz val="9"/>
            <color indexed="81"/>
            <rFont val="Tahoma"/>
            <family val="2"/>
            <charset val="238"/>
          </rPr>
          <t xml:space="preserve">
rozhodnutie o obnove konania</t>
        </r>
      </text>
    </comment>
    <comment ref="F127" authorId="1">
      <text>
        <r>
          <rPr>
            <b/>
            <sz val="9"/>
            <color indexed="81"/>
            <rFont val="Tahoma"/>
            <family val="2"/>
            <charset val="238"/>
          </rPr>
          <t>Andrej Zreľak:</t>
        </r>
        <r>
          <rPr>
            <sz val="9"/>
            <color indexed="81"/>
            <rFont val="Tahoma"/>
            <family val="2"/>
            <charset val="238"/>
          </rPr>
          <t xml:space="preserve">
zrušené OOP</t>
        </r>
      </text>
    </comment>
    <comment ref="F128" authorId="1">
      <text>
        <r>
          <rPr>
            <b/>
            <sz val="9"/>
            <color indexed="81"/>
            <rFont val="Tahoma"/>
            <family val="2"/>
            <charset val="238"/>
          </rPr>
          <t>Andrej Zreľak:</t>
        </r>
        <r>
          <rPr>
            <sz val="9"/>
            <color indexed="81"/>
            <rFont val="Tahoma"/>
            <family val="2"/>
            <charset val="238"/>
          </rPr>
          <t xml:space="preserve">
zrušené OOP</t>
        </r>
      </text>
    </comment>
    <comment ref="E130" authorId="1">
      <text>
        <r>
          <rPr>
            <b/>
            <sz val="9"/>
            <color indexed="81"/>
            <rFont val="Tahoma"/>
            <family val="2"/>
            <charset val="238"/>
          </rPr>
          <t>Andrej Zreľak:</t>
        </r>
        <r>
          <rPr>
            <sz val="9"/>
            <color indexed="81"/>
            <rFont val="Tahoma"/>
            <family val="2"/>
            <charset val="238"/>
          </rPr>
          <t xml:space="preserve">
nepriznanie nároku</t>
        </r>
      </text>
    </comment>
    <comment ref="D135" authorId="1">
      <text>
        <r>
          <rPr>
            <b/>
            <sz val="9"/>
            <color indexed="81"/>
            <rFont val="Tahoma"/>
            <family val="2"/>
            <charset val="238"/>
          </rPr>
          <t>Andrej Zreľak:</t>
        </r>
        <r>
          <rPr>
            <sz val="9"/>
            <color indexed="81"/>
            <rFont val="Tahoma"/>
            <family val="2"/>
            <charset val="238"/>
          </rPr>
          <t xml:space="preserve">
zrušené rozhodnutie obnovou</t>
        </r>
      </text>
    </comment>
    <comment ref="D136" authorId="1">
      <text>
        <r>
          <rPr>
            <b/>
            <sz val="9"/>
            <color indexed="81"/>
            <rFont val="Tahoma"/>
            <family val="2"/>
            <charset val="238"/>
          </rPr>
          <t>Andrej Zreľak:</t>
        </r>
        <r>
          <rPr>
            <sz val="9"/>
            <color indexed="81"/>
            <rFont val="Tahoma"/>
            <family val="2"/>
            <charset val="238"/>
          </rPr>
          <t xml:space="preserve">
rozhodnutie o nariadení obnovy konania</t>
        </r>
      </text>
    </comment>
    <comment ref="D144" authorId="1">
      <text>
        <r>
          <rPr>
            <b/>
            <sz val="9"/>
            <color indexed="81"/>
            <rFont val="Tahoma"/>
            <family val="2"/>
            <charset val="238"/>
          </rPr>
          <t>Andrej Zreľak:</t>
        </r>
        <r>
          <rPr>
            <sz val="9"/>
            <color indexed="81"/>
            <rFont val="Tahoma"/>
            <family val="2"/>
            <charset val="238"/>
          </rPr>
          <t xml:space="preserve">
zrušené rozhodnutie RoOK</t>
        </r>
      </text>
    </comment>
    <comment ref="D146" authorId="1">
      <text>
        <r>
          <rPr>
            <b/>
            <sz val="9"/>
            <color indexed="81"/>
            <rFont val="Tahoma"/>
            <family val="2"/>
            <charset val="238"/>
          </rPr>
          <t>Andrej Zreľak:</t>
        </r>
        <r>
          <rPr>
            <sz val="9"/>
            <color indexed="81"/>
            <rFont val="Tahoma"/>
            <family val="2"/>
            <charset val="238"/>
          </rPr>
          <t xml:space="preserve">
rozhodnutie o nariadení obnovy konania</t>
        </r>
      </text>
    </comment>
    <comment ref="D147" authorId="1">
      <text>
        <r>
          <rPr>
            <b/>
            <sz val="9"/>
            <color indexed="81"/>
            <rFont val="Tahoma"/>
            <family val="2"/>
            <charset val="238"/>
          </rPr>
          <t>Andrej Zreľak:</t>
        </r>
        <r>
          <rPr>
            <sz val="9"/>
            <color indexed="81"/>
            <rFont val="Tahoma"/>
            <family val="2"/>
            <charset val="238"/>
          </rPr>
          <t xml:space="preserve">
rozhodnutie o obnove konania</t>
        </r>
      </text>
    </comment>
  </commentList>
</comments>
</file>

<file path=xl/comments2.xml><?xml version="1.0" encoding="utf-8"?>
<comments xmlns="http://schemas.openxmlformats.org/spreadsheetml/2006/main">
  <authors>
    <author>Andrej Zreľak</author>
  </authors>
  <commentList>
    <comment ref="C3" authorId="0">
      <text>
        <r>
          <rPr>
            <b/>
            <sz val="9"/>
            <color indexed="81"/>
            <rFont val="Tahoma"/>
            <family val="2"/>
            <charset val="238"/>
          </rPr>
          <t>Andrej Zreľak:</t>
        </r>
        <r>
          <rPr>
            <sz val="9"/>
            <color indexed="81"/>
            <rFont val="Tahoma"/>
            <family val="2"/>
            <charset val="238"/>
          </rPr>
          <t xml:space="preserve">
vysporiadať sa s vydávaním podielu podľa výpisu pre vlastníka č. 64  rozpor!!!</t>
        </r>
      </text>
    </comment>
    <comment ref="N3" authorId="0">
      <text>
        <r>
          <rPr>
            <b/>
            <sz val="9"/>
            <color indexed="81"/>
            <rFont val="Tahoma"/>
            <family val="2"/>
            <charset val="238"/>
          </rPr>
          <t>Andrej Zreľak:</t>
        </r>
        <r>
          <rPr>
            <sz val="9"/>
            <color indexed="81"/>
            <rFont val="Tahoma"/>
            <family val="2"/>
            <charset val="238"/>
          </rPr>
          <t xml:space="preserve">
2028, 1244 po rodičoch</t>
        </r>
      </text>
    </comment>
    <comment ref="R3" authorId="0">
      <text>
        <r>
          <rPr>
            <b/>
            <sz val="9"/>
            <color indexed="81"/>
            <rFont val="Tahoma"/>
            <family val="2"/>
            <charset val="238"/>
          </rPr>
          <t>Andrej Zreľak:</t>
        </r>
        <r>
          <rPr>
            <sz val="9"/>
            <color indexed="81"/>
            <rFont val="Tahoma"/>
            <family val="2"/>
            <charset val="238"/>
          </rPr>
          <t xml:space="preserve">
spojený s 1976</t>
        </r>
      </text>
    </comment>
    <comment ref="S3" authorId="0">
      <text>
        <r>
          <rPr>
            <b/>
            <sz val="9"/>
            <color indexed="81"/>
            <rFont val="Tahoma"/>
            <family val="2"/>
            <charset val="238"/>
          </rPr>
          <t>Andrej Zreľak:</t>
        </r>
        <r>
          <rPr>
            <sz val="9"/>
            <color indexed="81"/>
            <rFont val="Tahoma"/>
            <family val="2"/>
            <charset val="238"/>
          </rPr>
          <t xml:space="preserve">
1960 a 2121</t>
        </r>
      </text>
    </comment>
    <comment ref="T3" authorId="0">
      <text>
        <r>
          <rPr>
            <b/>
            <sz val="9"/>
            <color indexed="81"/>
            <rFont val="Tahoma"/>
            <family val="2"/>
            <charset val="238"/>
          </rPr>
          <t>Andrej Zreľak:</t>
        </r>
        <r>
          <rPr>
            <sz val="9"/>
            <color indexed="81"/>
            <rFont val="Tahoma"/>
            <family val="2"/>
            <charset val="238"/>
          </rPr>
          <t xml:space="preserve">
parc. 1806 bola vydaná, figuruje na LV 528 a rušiť sa nebude (aj napriek tomu ju tu uvádzam, aby som vedel zrátať všetky parcely dokopy aj vrátane podielov na LV, ktoré sú už zapísané (podiely na LV táto tabuľka neobsahuje, bude to robené nakoniec)</t>
        </r>
      </text>
    </comment>
    <comment ref="U3" authorId="0">
      <text>
        <r>
          <rPr>
            <b/>
            <sz val="9"/>
            <color indexed="81"/>
            <rFont val="Tahoma"/>
            <family val="2"/>
            <charset val="238"/>
          </rPr>
          <t>Andrej Zreľak:</t>
        </r>
        <r>
          <rPr>
            <sz val="9"/>
            <color indexed="81"/>
            <rFont val="Tahoma"/>
            <family val="2"/>
            <charset val="238"/>
          </rPr>
          <t xml:space="preserve">
pozri na 2032,1865,2028 ide o súvis, ale v tomto spise bude vydané iba po manželovi</t>
        </r>
      </text>
    </comment>
    <comment ref="W3" authorId="0">
      <text>
        <r>
          <rPr>
            <b/>
            <sz val="9"/>
            <color indexed="81"/>
            <rFont val="Tahoma"/>
            <family val="2"/>
            <charset val="238"/>
          </rPr>
          <t>Andrej Zreľak:</t>
        </r>
        <r>
          <rPr>
            <sz val="9"/>
            <color indexed="81"/>
            <rFont val="Tahoma"/>
            <family val="2"/>
            <charset val="238"/>
          </rPr>
          <t xml:space="preserve">
súvisí so spisom EČ 2154 a 2884, vydané bez podielov v rozhodnutí č. j. 2008/811-10-SCHM, kde nastal prevod na III. osobu</t>
        </r>
      </text>
    </comment>
    <comment ref="AA3" authorId="0">
      <text>
        <r>
          <rPr>
            <b/>
            <sz val="9"/>
            <color indexed="81"/>
            <rFont val="Tahoma"/>
            <family val="2"/>
            <charset val="238"/>
          </rPr>
          <t>Andrej Zreľak:</t>
        </r>
        <r>
          <rPr>
            <sz val="9"/>
            <color indexed="81"/>
            <rFont val="Tahoma"/>
            <family val="2"/>
            <charset val="238"/>
          </rPr>
          <t xml:space="preserve">
spis spojený s 2580, 2581 kombinácia k. ú. vydané kompletne všetko</t>
        </r>
      </text>
    </comment>
    <comment ref="AB3" authorId="0">
      <text>
        <r>
          <rPr>
            <b/>
            <sz val="9"/>
            <color indexed="81"/>
            <rFont val="Tahoma"/>
            <family val="2"/>
            <charset val="238"/>
          </rPr>
          <t>Andrej Zreľak:</t>
        </r>
        <r>
          <rPr>
            <sz val="9"/>
            <color indexed="81"/>
            <rFont val="Tahoma"/>
            <family val="2"/>
            <charset val="238"/>
          </rPr>
          <t xml:space="preserve">
komb. k. ú.</t>
        </r>
      </text>
    </comment>
  </commentList>
</comments>
</file>

<file path=xl/comments3.xml><?xml version="1.0" encoding="utf-8"?>
<comments xmlns="http://schemas.openxmlformats.org/spreadsheetml/2006/main">
  <authors>
    <author>Andrej Zreľak</author>
  </authors>
  <commentList>
    <comment ref="N3" authorId="0">
      <text>
        <r>
          <rPr>
            <b/>
            <sz val="9"/>
            <color indexed="81"/>
            <rFont val="Tahoma"/>
            <family val="2"/>
            <charset val="238"/>
          </rPr>
          <t>Andrej Zreľak:</t>
        </r>
        <r>
          <rPr>
            <sz val="9"/>
            <color indexed="81"/>
            <rFont val="Tahoma"/>
            <family val="2"/>
            <charset val="238"/>
          </rPr>
          <t xml:space="preserve">
2028, 1244 po rodičoch, súvis s 1865 pozri kontrolu v spise 1865 </t>
        </r>
      </text>
    </comment>
    <comment ref="R3" authorId="0">
      <text>
        <r>
          <rPr>
            <b/>
            <sz val="9"/>
            <color indexed="81"/>
            <rFont val="Tahoma"/>
            <family val="2"/>
            <charset val="238"/>
          </rPr>
          <t>Andrej Zreľak:</t>
        </r>
        <r>
          <rPr>
            <sz val="9"/>
            <color indexed="81"/>
            <rFont val="Tahoma"/>
            <family val="2"/>
            <charset val="238"/>
          </rPr>
          <t xml:space="preserve">
spojený s 1976</t>
        </r>
      </text>
    </comment>
    <comment ref="S3" authorId="0">
      <text>
        <r>
          <rPr>
            <b/>
            <sz val="9"/>
            <color indexed="81"/>
            <rFont val="Tahoma"/>
            <family val="2"/>
            <charset val="238"/>
          </rPr>
          <t>Andrej Zreľak:</t>
        </r>
        <r>
          <rPr>
            <sz val="9"/>
            <color indexed="81"/>
            <rFont val="Tahoma"/>
            <family val="2"/>
            <charset val="238"/>
          </rPr>
          <t xml:space="preserve">
1960 a 2121</t>
        </r>
      </text>
    </comment>
    <comment ref="T3" authorId="0">
      <text>
        <r>
          <rPr>
            <b/>
            <sz val="9"/>
            <color indexed="81"/>
            <rFont val="Tahoma"/>
            <family val="2"/>
            <charset val="238"/>
          </rPr>
          <t>Andrej Zreľak:</t>
        </r>
        <r>
          <rPr>
            <sz val="9"/>
            <color indexed="81"/>
            <rFont val="Tahoma"/>
            <family val="2"/>
            <charset val="238"/>
          </rPr>
          <t xml:space="preserve">
parc. 1806 bola vydaná, figuruje na LV 528 a rušiť sa nebude (aj napriek tomu ju tu uvádzam, aby som vedel zrátať všetky parcely dokopy aj vrátane podielov na LV, ktoré sú už zapísané (podiely na LV táto tabuľka neobsahuje, bude to robené nakoniec)</t>
        </r>
      </text>
    </comment>
    <comment ref="U3" authorId="0">
      <text>
        <r>
          <rPr>
            <b/>
            <sz val="9"/>
            <color indexed="81"/>
            <rFont val="Tahoma"/>
            <family val="2"/>
            <charset val="238"/>
          </rPr>
          <t>Andrej Zreľak:</t>
        </r>
        <r>
          <rPr>
            <sz val="9"/>
            <color indexed="81"/>
            <rFont val="Tahoma"/>
            <family val="2"/>
            <charset val="238"/>
          </rPr>
          <t xml:space="preserve">
pozri na 2032,1865,2028 ide o súvis, ale v tomto spise bude vydané iba po manželovi</t>
        </r>
      </text>
    </comment>
    <comment ref="W3" authorId="0">
      <text>
        <r>
          <rPr>
            <b/>
            <sz val="9"/>
            <color indexed="81"/>
            <rFont val="Tahoma"/>
            <family val="2"/>
            <charset val="238"/>
          </rPr>
          <t>Andrej Zreľak:</t>
        </r>
        <r>
          <rPr>
            <sz val="9"/>
            <color indexed="81"/>
            <rFont val="Tahoma"/>
            <family val="2"/>
            <charset val="238"/>
          </rPr>
          <t xml:space="preserve">
súvisí so spisom EČ 2154 a 2884, vydané bez podielov v rozhodnutí č. j. 2008/811-10-SCHM, kde nastal prevod na III. osobu</t>
        </r>
      </text>
    </comment>
    <comment ref="X3" authorId="0">
      <text>
        <r>
          <rPr>
            <b/>
            <sz val="9"/>
            <color indexed="81"/>
            <rFont val="Tahoma"/>
            <family val="2"/>
            <charset val="238"/>
          </rPr>
          <t>Andrej Zreľak:</t>
        </r>
        <r>
          <rPr>
            <sz val="9"/>
            <color indexed="81"/>
            <rFont val="Tahoma"/>
            <family val="2"/>
            <charset val="238"/>
          </rPr>
          <t xml:space="preserve">
v tomto spise nastal prevod v 6 parcelách 1800,1802,1803,1804/2,1785,1822</t>
        </r>
      </text>
    </comment>
    <comment ref="AA3" authorId="0">
      <text>
        <r>
          <rPr>
            <b/>
            <sz val="9"/>
            <color indexed="81"/>
            <rFont val="Tahoma"/>
            <family val="2"/>
            <charset val="238"/>
          </rPr>
          <t>Andrej Zreľak:</t>
        </r>
        <r>
          <rPr>
            <sz val="9"/>
            <color indexed="81"/>
            <rFont val="Tahoma"/>
            <family val="2"/>
            <charset val="238"/>
          </rPr>
          <t xml:space="preserve">
spis spojený s 2580, 2581 kombinácia k. ú. vydané kompletne všetko</t>
        </r>
      </text>
    </comment>
    <comment ref="AB3" authorId="0">
      <text>
        <r>
          <rPr>
            <b/>
            <sz val="9"/>
            <color indexed="81"/>
            <rFont val="Tahoma"/>
            <family val="2"/>
            <charset val="238"/>
          </rPr>
          <t>Andrej Zreľak:</t>
        </r>
        <r>
          <rPr>
            <sz val="9"/>
            <color indexed="81"/>
            <rFont val="Tahoma"/>
            <family val="2"/>
            <charset val="238"/>
          </rPr>
          <t xml:space="preserve">
kombinované k. ú.</t>
        </r>
      </text>
    </comment>
    <comment ref="A28"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0"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2"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5" authorId="0">
      <text>
        <r>
          <rPr>
            <b/>
            <sz val="9"/>
            <color indexed="81"/>
            <rFont val="Tahoma"/>
            <family val="2"/>
            <charset val="238"/>
          </rPr>
          <t>Andrej Zreľak:</t>
        </r>
        <r>
          <rPr>
            <sz val="9"/>
            <color indexed="81"/>
            <rFont val="Tahoma"/>
            <family val="2"/>
            <charset val="238"/>
          </rPr>
          <t xml:space="preserve">
je možné, že sa uvoľní</t>
        </r>
      </text>
    </comment>
    <comment ref="A36"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7"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8"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39"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40" authorId="0">
      <text>
        <r>
          <rPr>
            <b/>
            <sz val="9"/>
            <color indexed="81"/>
            <rFont val="Tahoma"/>
            <family val="2"/>
            <charset val="238"/>
          </rPr>
          <t>Andrej Zreľak:</t>
        </r>
        <r>
          <rPr>
            <sz val="9"/>
            <color indexed="81"/>
            <rFont val="Tahoma"/>
            <family val="2"/>
            <charset val="238"/>
          </rPr>
          <t xml:space="preserve">
malo by sa vyčistiť</t>
        </r>
      </text>
    </comment>
    <comment ref="A41" authorId="0">
      <text>
        <r>
          <rPr>
            <b/>
            <sz val="9"/>
            <color indexed="81"/>
            <rFont val="Tahoma"/>
            <family val="2"/>
            <charset val="238"/>
          </rPr>
          <t>Andrej Zreľak:</t>
        </r>
        <r>
          <rPr>
            <sz val="9"/>
            <color indexed="81"/>
            <rFont val="Tahoma"/>
            <family val="2"/>
            <charset val="238"/>
          </rPr>
          <t xml:space="preserve">
malo by sa vyčistiť</t>
        </r>
      </text>
    </comment>
    <comment ref="A42" authorId="0">
      <text>
        <r>
          <rPr>
            <b/>
            <sz val="9"/>
            <color indexed="81"/>
            <rFont val="Tahoma"/>
            <family val="2"/>
            <charset val="238"/>
          </rPr>
          <t>Andrej Zreľak:</t>
        </r>
        <r>
          <rPr>
            <sz val="9"/>
            <color indexed="81"/>
            <rFont val="Tahoma"/>
            <family val="2"/>
            <charset val="238"/>
          </rPr>
          <t xml:space="preserve">
malo by sa vyčistiť</t>
        </r>
      </text>
    </comment>
    <comment ref="A48"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49"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50"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51"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52"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53" authorId="0">
      <text>
        <r>
          <rPr>
            <b/>
            <sz val="9"/>
            <color indexed="81"/>
            <rFont val="Tahoma"/>
            <family val="2"/>
            <charset val="238"/>
          </rPr>
          <t>Andrej Zreľak:</t>
        </r>
        <r>
          <rPr>
            <sz val="9"/>
            <color indexed="81"/>
            <rFont val="Tahoma"/>
            <family val="2"/>
            <charset val="238"/>
          </rPr>
          <t xml:space="preserve">
vyznačená plomba v katastri malo by to ísť preč je to výslovne k spisu 2883, v ktorom nemohlo byť rozhodnutie č. 11 zapísané, ale plombu tam nechali z dôvodu vrátenia listiny</t>
        </r>
      </text>
    </comment>
    <comment ref="A57"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 ref="A59" authorId="0">
      <text>
        <r>
          <rPr>
            <b/>
            <sz val="9"/>
            <color indexed="81"/>
            <rFont val="Tahoma"/>
            <family val="2"/>
            <charset val="238"/>
          </rPr>
          <t>Andrej Zreľak:</t>
        </r>
        <r>
          <rPr>
            <sz val="9"/>
            <color indexed="81"/>
            <rFont val="Tahoma"/>
            <family val="2"/>
            <charset val="238"/>
          </rPr>
          <t xml:space="preserve">
mala by sa uvoľniť</t>
        </r>
      </text>
    </comment>
    <comment ref="A64" authorId="0">
      <text>
        <r>
          <rPr>
            <b/>
            <sz val="9"/>
            <color indexed="81"/>
            <rFont val="Tahoma"/>
            <family val="2"/>
            <charset val="238"/>
          </rPr>
          <t>Andrej Zreľak:</t>
        </r>
        <r>
          <rPr>
            <sz val="9"/>
            <color indexed="81"/>
            <rFont val="Tahoma"/>
            <family val="2"/>
            <charset val="238"/>
          </rPr>
          <t xml:space="preserve">
predmetná parcela môže ešte byť predmetom rušiaceho rozhodnutia a môže byť uvoľnená v podiele 1/1</t>
        </r>
      </text>
    </comment>
  </commentList>
</comments>
</file>

<file path=xl/sharedStrings.xml><?xml version="1.0" encoding="utf-8"?>
<sst xmlns="http://schemas.openxmlformats.org/spreadsheetml/2006/main" count="755" uniqueCount="609">
  <si>
    <t>EČ</t>
  </si>
  <si>
    <t>Pôvodný vlastník</t>
  </si>
  <si>
    <t>Oprávnená osoba</t>
  </si>
  <si>
    <t>Rozhodnutie</t>
  </si>
  <si>
    <t>Poznámka</t>
  </si>
  <si>
    <t>Valent Gura</t>
  </si>
  <si>
    <t>Štefan Gura</t>
  </si>
  <si>
    <t>Žofia Gurová rod. Karchutňáková</t>
  </si>
  <si>
    <t>Helena Hnátová</t>
  </si>
  <si>
    <t>Žofia Kurucová rod. Gurová</t>
  </si>
  <si>
    <t>Mária Kačengová rod. Gurová</t>
  </si>
  <si>
    <t>Milan Gura</t>
  </si>
  <si>
    <t>Veronika Kovalovská rod. Gurová</t>
  </si>
  <si>
    <t>Anna Stavrovská rod. Gurová</t>
  </si>
  <si>
    <t>2008/811-8-SCHM</t>
  </si>
  <si>
    <t>2008/811-7-SCHM</t>
  </si>
  <si>
    <t>2008/811-10-SCHM</t>
  </si>
  <si>
    <t>spojený so spisom 2884 a 2163</t>
  </si>
  <si>
    <t>spojený so spisom 2154 a 2163</t>
  </si>
  <si>
    <t>spojený so spisom 2154 a 2884</t>
  </si>
  <si>
    <t>Ondrej Komara</t>
  </si>
  <si>
    <t>Mária Komarová rod. Ferencová</t>
  </si>
  <si>
    <t>Katarína Uhrinovská rod. Komarová</t>
  </si>
  <si>
    <t>Helena Dvorščáková rod. Komarová</t>
  </si>
  <si>
    <t>Mária Taratutová rod. Komarová</t>
  </si>
  <si>
    <t>Ján Komara</t>
  </si>
  <si>
    <t>Mária Komarová rod. Grigerová</t>
  </si>
  <si>
    <t>Helena Morháčová rod. Komarová</t>
  </si>
  <si>
    <t>2009/1141-5-SCHM</t>
  </si>
  <si>
    <t>2009/1141-6-SCHM</t>
  </si>
  <si>
    <t>OU-KK-PLO-2019/000177-004-LZ</t>
  </si>
  <si>
    <t>OU-KK-PLO-2019/000177-005-LZ</t>
  </si>
  <si>
    <t>Valent Griger</t>
  </si>
  <si>
    <t>Ján Griger</t>
  </si>
  <si>
    <t>2009/913-4-SCHM</t>
  </si>
  <si>
    <t>OU-KK-PLO-2019/000176-008-LZ</t>
  </si>
  <si>
    <t>PR</t>
  </si>
  <si>
    <t>RR</t>
  </si>
  <si>
    <t>VR</t>
  </si>
  <si>
    <t>Valent Školník</t>
  </si>
  <si>
    <t>Anna Školníková</t>
  </si>
  <si>
    <t>Tomáš Školník</t>
  </si>
  <si>
    <t>Jakub Fecko</t>
  </si>
  <si>
    <t>Katarína rod. Čmilová</t>
  </si>
  <si>
    <t>Mária Fecková rod. Salanciova</t>
  </si>
  <si>
    <t>Ondrej Fecko</t>
  </si>
  <si>
    <t>Pavol Fecko</t>
  </si>
  <si>
    <t>2007/817-1-GJ</t>
  </si>
  <si>
    <t>OU-KK-PLO-2019/000206-007-LZ</t>
  </si>
  <si>
    <t xml:space="preserve">OU-KK-PLO-2019/000206-006-LZ </t>
  </si>
  <si>
    <t>Michal Školník</t>
  </si>
  <si>
    <t>Jozef Školník</t>
  </si>
  <si>
    <t>Helena Furimská rod. Školníková</t>
  </si>
  <si>
    <t>Ján Surák</t>
  </si>
  <si>
    <t>Veronika Salanciová rod. Suráková</t>
  </si>
  <si>
    <t>Terézia Školníková</t>
  </si>
  <si>
    <t xml:space="preserve">2008/1081-3-SCHM </t>
  </si>
  <si>
    <t>2008/954-4-SCHM</t>
  </si>
  <si>
    <t>Tomáš Bečker</t>
  </si>
  <si>
    <t>Ján Bečker</t>
  </si>
  <si>
    <t>2007/824-1-KZ</t>
  </si>
  <si>
    <t>Michal Griger</t>
  </si>
  <si>
    <t>Katarina Grigerová rod. Karchutňaková</t>
  </si>
  <si>
    <t>Valentin Griger</t>
  </si>
  <si>
    <t>Mária Gurová rod. Grigerová</t>
  </si>
  <si>
    <t>2008/516-1-SCHM</t>
  </si>
  <si>
    <t xml:space="preserve">OU-KK-PLO-2019/000210-003-LZ </t>
  </si>
  <si>
    <t>OU-KK-PLO-2019/000210-006-LZ</t>
  </si>
  <si>
    <t xml:space="preserve">Jozef Komara </t>
  </si>
  <si>
    <t>Mária Komarová rod. Bečkerová</t>
  </si>
  <si>
    <t>Katarina Grigerová rod. Komarová</t>
  </si>
  <si>
    <t>Maria Grigerová rod. Komarová</t>
  </si>
  <si>
    <t>2009/980-4-GJ</t>
  </si>
  <si>
    <t xml:space="preserve">OU-KK-PLO-2019/000211-003-LZ </t>
  </si>
  <si>
    <t>OU-KK-PLO-2019/000211-004-LZ</t>
  </si>
  <si>
    <t>Michal Rolko</t>
  </si>
  <si>
    <t>Veronika Gurová rod. Rolková</t>
  </si>
  <si>
    <t>2007/898-1-RM</t>
  </si>
  <si>
    <t>Juraj Bujňák</t>
  </si>
  <si>
    <t>2007/899-1-RM</t>
  </si>
  <si>
    <t>PZK</t>
  </si>
  <si>
    <t>Anna Grigerová rod. Suchá</t>
  </si>
  <si>
    <t>Alžbeta Suráková rod. Grigerová</t>
  </si>
  <si>
    <t>2010/895-6-VL</t>
  </si>
  <si>
    <t>2010/895-7-VL</t>
  </si>
  <si>
    <t>OU-KK-PLO-2019/000234-006-LZ</t>
  </si>
  <si>
    <t>OU-KK-PLO-2019/000234-007-LZ</t>
  </si>
  <si>
    <t>zle identifikovaná oprávnená osoba v zrušujúcom a vydávajúcom rozhodnutí</t>
  </si>
  <si>
    <t>Juraj Vasko</t>
  </si>
  <si>
    <t>Katarína Vasková rod. Suchá</t>
  </si>
  <si>
    <t>Valent Suchý</t>
  </si>
  <si>
    <t>Ján Vasko</t>
  </si>
  <si>
    <t>Žofia Školníková rod. Vasková</t>
  </si>
  <si>
    <t xml:space="preserve">2008/658-4-BM </t>
  </si>
  <si>
    <t xml:space="preserve">2008/573-4-BM </t>
  </si>
  <si>
    <t>OU-KK-PLO-2019/004523-006-LZ</t>
  </si>
  <si>
    <t>spojený so spisom 2121</t>
  </si>
  <si>
    <t>spojený so spisom 1960</t>
  </si>
  <si>
    <t>Valent Kravec</t>
  </si>
  <si>
    <t>Katarína Kravecová rod. Grigerová</t>
  </si>
  <si>
    <t>Peter Suchý</t>
  </si>
  <si>
    <t>Alžbeta Suchá rod. Paroňová</t>
  </si>
  <si>
    <t>Mária Taratutová rod. Suchá</t>
  </si>
  <si>
    <t>Alžbeta Sakmárová rod. Suchá</t>
  </si>
  <si>
    <t xml:space="preserve">Pavol Suchý </t>
  </si>
  <si>
    <t>Tomáš Suchý</t>
  </si>
  <si>
    <t xml:space="preserve">OU-KK-PLO-2014/004046-001/HMI </t>
  </si>
  <si>
    <t>spojený so spisom 1822</t>
  </si>
  <si>
    <t>spojený so spisom 1976</t>
  </si>
  <si>
    <t>Peter Karchutňak</t>
  </si>
  <si>
    <t>Agnesa Školníková rod. Karchutňaková</t>
  </si>
  <si>
    <t>Mária Repaská rod. Školníková</t>
  </si>
  <si>
    <t>Štefan Lipták</t>
  </si>
  <si>
    <t>Štefan Karchutňák</t>
  </si>
  <si>
    <t>2008/00413-1-SCHM</t>
  </si>
  <si>
    <t>OU-KK-PLO-2019/000111-003-LZ</t>
  </si>
  <si>
    <t>Peter Surák</t>
  </si>
  <si>
    <t>Ján Gura</t>
  </si>
  <si>
    <t>2007/1133-1-BM</t>
  </si>
  <si>
    <t xml:space="preserve">OU-KK-PLO-2019/000173-003-LZ </t>
  </si>
  <si>
    <t>Alžbeta Gurová rod. Ferencová</t>
  </si>
  <si>
    <t>Tomáš Ferenc</t>
  </si>
  <si>
    <t>2008/987-4-BM</t>
  </si>
  <si>
    <t>Žofia Bujňáková rod. Roľková</t>
  </si>
  <si>
    <t>Matej Roľko</t>
  </si>
  <si>
    <t>Mária Gburíková</t>
  </si>
  <si>
    <t>Andrej Bujňák</t>
  </si>
  <si>
    <t>2007/848-1-RM</t>
  </si>
  <si>
    <t>Jozef Bujňák</t>
  </si>
  <si>
    <t>2007/849-2-RM</t>
  </si>
  <si>
    <t>Michal Bujňák</t>
  </si>
  <si>
    <t>2007/776-1-RM</t>
  </si>
  <si>
    <t>2007/776-2-RM</t>
  </si>
  <si>
    <t>Viktor Surák</t>
  </si>
  <si>
    <t>Mária Suráková rod. Repaská</t>
  </si>
  <si>
    <t>Anna Suráková rod. Grigerová</t>
  </si>
  <si>
    <t>Milan Surák</t>
  </si>
  <si>
    <t>Mária Rovderová rod. Suráková</t>
  </si>
  <si>
    <t>Pavol Surák</t>
  </si>
  <si>
    <t>2009/491-5-SCHM</t>
  </si>
  <si>
    <t>2008/953-3SCHM</t>
  </si>
  <si>
    <t>Matej Gburik</t>
  </si>
  <si>
    <t>Jozef Gburik</t>
  </si>
  <si>
    <t>Katarína Pavlova rod. Gburiková</t>
  </si>
  <si>
    <t>Štefan Gburik</t>
  </si>
  <si>
    <t>Mária Gburiková</t>
  </si>
  <si>
    <t>2009/974-7-SCHM</t>
  </si>
  <si>
    <t>Mária Čmilová rod. Komarová</t>
  </si>
  <si>
    <t>Peter Čmiľ</t>
  </si>
  <si>
    <t>Alžbeta rod. Gburíková</t>
  </si>
  <si>
    <t>Pavel Čmiľ</t>
  </si>
  <si>
    <t>2009/794-6-RJ</t>
  </si>
  <si>
    <t>2009/794-7-RJ</t>
  </si>
  <si>
    <t xml:space="preserve">OU-KK-PLO-2019/000153-003-LZ </t>
  </si>
  <si>
    <t xml:space="preserve">OU-KK-PLO-2019/000153-004-LZ </t>
  </si>
  <si>
    <t>Ján Karchutňák</t>
  </si>
  <si>
    <t>Mária rod. Suchá</t>
  </si>
  <si>
    <t>2008/919-3-SCHM</t>
  </si>
  <si>
    <t xml:space="preserve">OU-KK-PLO-2019/000151-003-LZ </t>
  </si>
  <si>
    <t>Peter Vasko</t>
  </si>
  <si>
    <t>Jozef Vasko</t>
  </si>
  <si>
    <t>2008/1112-3-SCHM</t>
  </si>
  <si>
    <t>OU-KK-PLO-2019/000150-008-LZ</t>
  </si>
  <si>
    <t>Juraj Griger</t>
  </si>
  <si>
    <t>Katarína Grigerová rod. Liptáková</t>
  </si>
  <si>
    <t>Katarína Grigerová</t>
  </si>
  <si>
    <t>2007/906-1-KZ</t>
  </si>
  <si>
    <t>OU-KK-PLO-2019/000118-004-LZ</t>
  </si>
  <si>
    <t>Alžbeta Grigerová rod. Ferencová</t>
  </si>
  <si>
    <t>2007/832-1-KZ</t>
  </si>
  <si>
    <t>Mária Vasková rod. Ferencová</t>
  </si>
  <si>
    <t>Mária Trembecká</t>
  </si>
  <si>
    <t>spojený so spisom 2898 a 2900</t>
  </si>
  <si>
    <t>spojený so spisom 2896 a 2900</t>
  </si>
  <si>
    <t>spojený so spisom 2896 a 2898</t>
  </si>
  <si>
    <t>Anna Komarová rod. Komarová</t>
  </si>
  <si>
    <t>Valentín Komara</t>
  </si>
  <si>
    <t>2008/948-3-SCHM</t>
  </si>
  <si>
    <t>OU-KK-PLO-2019/000108-014-LZ</t>
  </si>
  <si>
    <t>Jakub Komara</t>
  </si>
  <si>
    <t>Anna Komarová rod. Salanciová</t>
  </si>
  <si>
    <t>Magdaléna Pastoreková rod. Komarová</t>
  </si>
  <si>
    <t>Štefan Pastorek ml.</t>
  </si>
  <si>
    <t>2007/823-1-GJ</t>
  </si>
  <si>
    <t>OU-KK-PLO-2019/000100-007-LZ</t>
  </si>
  <si>
    <t>Alžbeta Grigerová rod. Kovaľská</t>
  </si>
  <si>
    <t>Žofia Školníková rod. Grigerová</t>
  </si>
  <si>
    <t>2008/386-1-BM</t>
  </si>
  <si>
    <t>OU-KK-PLO-2019/000232-003-LZ</t>
  </si>
  <si>
    <t>OU-KK-PLO-2019/000232-011-LZ</t>
  </si>
  <si>
    <t>OU-KK-ORVOJ-2020/000291-23-ZA</t>
  </si>
  <si>
    <t>Mária Grigerová rod. Gburiková</t>
  </si>
  <si>
    <t>Elena Slobodníková rod. Gburiková</t>
  </si>
  <si>
    <t>Ondrej Gburik</t>
  </si>
  <si>
    <t>Daniela Juraševská rod. Gburiková</t>
  </si>
  <si>
    <t>2007/1077-1-RM</t>
  </si>
  <si>
    <t>2008/39-1-RM</t>
  </si>
  <si>
    <t>2009/928-6-RM</t>
  </si>
  <si>
    <t xml:space="preserve">OU-KK-PLO-2019/000235-003-LZ </t>
  </si>
  <si>
    <t xml:space="preserve">OU-KK-PLO-2019/000235-005-LZ </t>
  </si>
  <si>
    <t>OU-KK-ORVOJ-2020/000266-9-ZA</t>
  </si>
  <si>
    <t>OU-KK-ORVOJ-2020/000266-10-ZA</t>
  </si>
  <si>
    <t>RoNOK</t>
  </si>
  <si>
    <t>RoOK</t>
  </si>
  <si>
    <t>Tomáš Griger</t>
  </si>
  <si>
    <t>Elena Brindzová</t>
  </si>
  <si>
    <t>Pavel Griger</t>
  </si>
  <si>
    <t>Agnesa Salanciová rod. Grigerová</t>
  </si>
  <si>
    <t>2007/1147-1-SCHM</t>
  </si>
  <si>
    <t>2010/1354-6-SCHM</t>
  </si>
  <si>
    <t>OU-KK-PLO-2019/00175-004-LZ</t>
  </si>
  <si>
    <t>Ján Jakubovič</t>
  </si>
  <si>
    <t>2008/515-1-SCHM</t>
  </si>
  <si>
    <t>OU-KK-PLO-2019/000283-005-LZ</t>
  </si>
  <si>
    <t>OU-KK-PLO-2019/000283-006-LZ</t>
  </si>
  <si>
    <t>OU-KK-ORVOJ-2020/000338-8-ZA</t>
  </si>
  <si>
    <t>OU-KK-ORVOJ-2020/000338-9-ZA</t>
  </si>
  <si>
    <t>Štefan Liptak</t>
  </si>
  <si>
    <t>Žofia Liptaková rod. Grigerová</t>
  </si>
  <si>
    <t>Valentin Liptak</t>
  </si>
  <si>
    <t>2010/912-8-VL</t>
  </si>
  <si>
    <t>OU-KK-PLO-2019/000285-009-LZ</t>
  </si>
  <si>
    <t>OU-KK-PLO-2019/000285-011-LZ</t>
  </si>
  <si>
    <t>OU-KK-ORVOJ-2020/000340-15-ZA</t>
  </si>
  <si>
    <t>OU-KK-ORVOJ-2020/000340-16-ZA</t>
  </si>
  <si>
    <t>OU-KK-ORVOJ-2020/000271-6-ZA</t>
  </si>
  <si>
    <t>OU-KK-ORVOJ-2020/000271-7-ZA</t>
  </si>
  <si>
    <t>Mária Gurová rod. Gurová</t>
  </si>
  <si>
    <t>2008/811-12-SCHM</t>
  </si>
  <si>
    <t>OU-KK-PLO-2019/000251-005-LZ</t>
  </si>
  <si>
    <t>OU-KK-PLO-2019/000251-006-LZ</t>
  </si>
  <si>
    <t>2008/811-14-SCHM</t>
  </si>
  <si>
    <t>OU-KK-PLO-2019/000251-007-LZ</t>
  </si>
  <si>
    <t>OU-KK-ORVOJ-2020/000308-11-ZA</t>
  </si>
  <si>
    <t>OU-KK-ORVOJ-2020/000308-12-ZA</t>
  </si>
  <si>
    <t>OU-KK-ORVOJ-2020/000270-9-ZA</t>
  </si>
  <si>
    <t>OU-KK-ORVOJ-2020/000270-10-ZA</t>
  </si>
  <si>
    <t>Mária Školníková rod. Antoni</t>
  </si>
  <si>
    <t>Pavol Školník</t>
  </si>
  <si>
    <t>Vladimír Školník</t>
  </si>
  <si>
    <t>Mária Školníková</t>
  </si>
  <si>
    <t xml:space="preserve">OU-KK-PLO-204/004369-001KG </t>
  </si>
  <si>
    <t>Mária Bujňaková rod. Rybarova</t>
  </si>
  <si>
    <t>Peter Bujňák</t>
  </si>
  <si>
    <t>Katarína Slebodníková rod. Grigerová</t>
  </si>
  <si>
    <t>OU-KK-PLO-2019/00262-006-LZ</t>
  </si>
  <si>
    <t>prebieha obnova konania</t>
  </si>
  <si>
    <t>Štefan Slebodník</t>
  </si>
  <si>
    <t>Michal Slebodník</t>
  </si>
  <si>
    <t xml:space="preserve">2007/1160-1-SCHM </t>
  </si>
  <si>
    <t xml:space="preserve">2007/1160-2-SCHM </t>
  </si>
  <si>
    <t xml:space="preserve">OU-KK-PLO-2019/000261-007-LZ </t>
  </si>
  <si>
    <t xml:space="preserve">OU-KK-PLO-2019/000261-012-LZ </t>
  </si>
  <si>
    <t xml:space="preserve">OU-KK-PLO-2019/000261-013-LZ </t>
  </si>
  <si>
    <t>Matej Griger</t>
  </si>
  <si>
    <t>Alžbeta Grigerová rod. Liptáková</t>
  </si>
  <si>
    <t>2007/694-1-GJ</t>
  </si>
  <si>
    <t xml:space="preserve">OU-KK-PLO-2019/000114-010-LZ </t>
  </si>
  <si>
    <t xml:space="preserve">OU-KK-PLO-2019/000114-011-LZ </t>
  </si>
  <si>
    <t>začne obnova konania</t>
  </si>
  <si>
    <t>Martin Griger</t>
  </si>
  <si>
    <t>Mária Grigerová</t>
  </si>
  <si>
    <t>Pavol Griger</t>
  </si>
  <si>
    <t>2008/492-1-KZ</t>
  </si>
  <si>
    <t>OU-KK-PLO-2019/000146-015-LZ</t>
  </si>
  <si>
    <t>OU-KK-PLO-2019/000146-016-LZ</t>
  </si>
  <si>
    <t>OU-KK-ORVOJ-2020/000206-21-ZA</t>
  </si>
  <si>
    <t>Matej Gura</t>
  </si>
  <si>
    <t>2008/947-6-SCHM</t>
  </si>
  <si>
    <t>2008/947-3-SCHM</t>
  </si>
  <si>
    <t>Juraj Pavlov</t>
  </si>
  <si>
    <t>Mária Pavlová rod. Fľaková</t>
  </si>
  <si>
    <t>Ján Pavlov</t>
  </si>
  <si>
    <t>Mária Džugaňová rod. Lagaňová</t>
  </si>
  <si>
    <t>Ján Džugaň</t>
  </si>
  <si>
    <t>Katarína Kalinková</t>
  </si>
  <si>
    <t>Martin Kalinka</t>
  </si>
  <si>
    <t>Mária Brincková rod. Džugaňová</t>
  </si>
  <si>
    <t>Michal Džugaň</t>
  </si>
  <si>
    <t>Mária Grigerová rod. Karchutňaková</t>
  </si>
  <si>
    <t>Mária Grigerová rod. Komarová</t>
  </si>
  <si>
    <t>Štefan Vrabeľ</t>
  </si>
  <si>
    <t>Mária Vrabľová rod. Rovderová</t>
  </si>
  <si>
    <t>Ján Vrabeľ</t>
  </si>
  <si>
    <t>Michal Ferenc</t>
  </si>
  <si>
    <t>Katarína Ferencová rod. Komarová</t>
  </si>
  <si>
    <t>Mária Ferencová rod. Suchá</t>
  </si>
  <si>
    <t>Mária Minariková rod. Ferencová</t>
  </si>
  <si>
    <t>Štefan Ferenc</t>
  </si>
  <si>
    <t>Ján Ferenc</t>
  </si>
  <si>
    <t>Jozef Ferenc</t>
  </si>
  <si>
    <t>OU-KK-PLO-2018/000221-003-LZ</t>
  </si>
  <si>
    <t>Mária Džungová rod. Lisoňová</t>
  </si>
  <si>
    <t>Anna Plačková</t>
  </si>
  <si>
    <t xml:space="preserve">OU-KK-PLO-2018/000218-003-LZ </t>
  </si>
  <si>
    <t>Mária Gburiková rod. Gardošová</t>
  </si>
  <si>
    <t>Katarína Gburiková</t>
  </si>
  <si>
    <t>chýba nárok, chýba PV a OO</t>
  </si>
  <si>
    <t>686, 687</t>
  </si>
  <si>
    <t xml:space="preserve">OU-KK-PLO-2019/000261-009-LZ </t>
  </si>
  <si>
    <t>OU-KK-ORVOJ-2020/000206-22-ZA</t>
  </si>
  <si>
    <t>OU-KK-ORVOJ-2020/000318-19-ZA</t>
  </si>
  <si>
    <t>OU-KK-ORVOJ-2020/000318-20-ZA</t>
  </si>
  <si>
    <t>OU-KK-ORVOJ-2020/000174-017-ZA</t>
  </si>
  <si>
    <t>OU-KK-ORVOJ-2020/000319-9-ZA</t>
  </si>
  <si>
    <t>OU-KK-ORVOJ-2020/000319-10-ZA</t>
  </si>
  <si>
    <t>2007/849-1-RM</t>
  </si>
  <si>
    <t>2007/848-2-RM</t>
  </si>
  <si>
    <t>OU-KK-ORVOJ-2021/000356-015-ZA</t>
  </si>
  <si>
    <t>2009/860-3-BM</t>
  </si>
  <si>
    <t>2009/860-4-BM</t>
  </si>
  <si>
    <t>2008/645-4-SCHM</t>
  </si>
  <si>
    <t>2008/645-6-SCHM</t>
  </si>
  <si>
    <t>2008/645-9-SCHM</t>
  </si>
  <si>
    <t>2008/645-11-SCHM</t>
  </si>
  <si>
    <t>2008/645-13-SCHM</t>
  </si>
  <si>
    <t>OU-KK-PLO-2014-004978-001/HMI</t>
  </si>
  <si>
    <t>OU-KK-PLO-2018/000220-03-LZ</t>
  </si>
  <si>
    <t>Prehľad parciel v k. ú. Vyšné Repaše</t>
  </si>
  <si>
    <t>Parcela E-KN</t>
  </si>
  <si>
    <t>Spis</t>
  </si>
  <si>
    <t>1753/101</t>
  </si>
  <si>
    <t>1753/102</t>
  </si>
  <si>
    <t>1908/1</t>
  </si>
  <si>
    <t>1908/2</t>
  </si>
  <si>
    <t>1908/3</t>
  </si>
  <si>
    <t>1811/101</t>
  </si>
  <si>
    <t>1785/101</t>
  </si>
  <si>
    <t>1726/101</t>
  </si>
  <si>
    <t>1726/102</t>
  </si>
  <si>
    <t>1775/104</t>
  </si>
  <si>
    <t>1776/102</t>
  </si>
  <si>
    <t>1785/102</t>
  </si>
  <si>
    <t>ukončená OK</t>
  </si>
  <si>
    <t>súvis so spisom 2432,1031,2163,2884,2154</t>
  </si>
  <si>
    <t>spojený so spisom 2432, súvis so spismi 1123,2163,2884,2154</t>
  </si>
  <si>
    <t>spojený so spisom 1031, súvis so spismi 1123,2163,2884,2154</t>
  </si>
  <si>
    <t>1694/102</t>
  </si>
  <si>
    <t>1810/101</t>
  </si>
  <si>
    <t>1814/102</t>
  </si>
  <si>
    <t>1822/101</t>
  </si>
  <si>
    <t>1698/2</t>
  </si>
  <si>
    <t>1810/301</t>
  </si>
  <si>
    <t>1762/1</t>
  </si>
  <si>
    <t>1762/2</t>
  </si>
  <si>
    <t>1766/1</t>
  </si>
  <si>
    <t>1766/201</t>
  </si>
  <si>
    <t>1766/202</t>
  </si>
  <si>
    <t>1897/1</t>
  </si>
  <si>
    <t>1897/2</t>
  </si>
  <si>
    <t>1897/4</t>
  </si>
  <si>
    <t>1897/5</t>
  </si>
  <si>
    <t>1897/6</t>
  </si>
  <si>
    <t>1897/7</t>
  </si>
  <si>
    <t>1897/8</t>
  </si>
  <si>
    <t>1897/3</t>
  </si>
  <si>
    <t>1897/9</t>
  </si>
  <si>
    <t>1899/1</t>
  </si>
  <si>
    <t>1899/2</t>
  </si>
  <si>
    <t>1900/1</t>
  </si>
  <si>
    <t>1900/2</t>
  </si>
  <si>
    <t>1901/1</t>
  </si>
  <si>
    <t>1901/2</t>
  </si>
  <si>
    <t>spojený so spisom 2115, v súvislosti so spismi 2113, 2114</t>
  </si>
  <si>
    <t>spojený so spisom 2895, v súvislosti so spismi 2113, 2114</t>
  </si>
  <si>
    <t>spojený so spisom 2114, v súvislosti so spismi 2895, 2115</t>
  </si>
  <si>
    <t>spojený so spisom 2113, v súvislosti so spismi 2895, 2115</t>
  </si>
  <si>
    <t>1735/102</t>
  </si>
  <si>
    <t>1736/102</t>
  </si>
  <si>
    <t>1737/102</t>
  </si>
  <si>
    <t>1742/2</t>
  </si>
  <si>
    <t>1742/3</t>
  </si>
  <si>
    <t>1743/102</t>
  </si>
  <si>
    <t>1826/1</t>
  </si>
  <si>
    <t>1826/2</t>
  </si>
  <si>
    <t>1742/1</t>
  </si>
  <si>
    <t>spojený so spisom 2331 a 2478</t>
  </si>
  <si>
    <t>spojený so spisom 2478, 2315</t>
  </si>
  <si>
    <t>spojený so spisom 2331, 2315</t>
  </si>
  <si>
    <t>1808/102</t>
  </si>
  <si>
    <t>1812/101</t>
  </si>
  <si>
    <t>súvisí so spisom 2122</t>
  </si>
  <si>
    <t>súvisí so spisom 1882</t>
  </si>
  <si>
    <t>1883/1</t>
  </si>
  <si>
    <t>1883/2</t>
  </si>
  <si>
    <t>1822/102</t>
  </si>
  <si>
    <t>1735/101</t>
  </si>
  <si>
    <t>1736/101</t>
  </si>
  <si>
    <t>1737/101</t>
  </si>
  <si>
    <t xml:space="preserve"> spojený so spisom 1030; navyše je uvádzaný v súhrnnom spisovom obale - potrebné preskúmať !!!  súvis so spismi 2420,2421,2422</t>
  </si>
  <si>
    <t>1790/102</t>
  </si>
  <si>
    <t>1791/102</t>
  </si>
  <si>
    <t>1792/102</t>
  </si>
  <si>
    <t>1804/1</t>
  </si>
  <si>
    <t>1804/2</t>
  </si>
  <si>
    <t>súvisí s 1865, 1244</t>
  </si>
  <si>
    <t>súvisí so spisom 1865, 2032</t>
  </si>
  <si>
    <t>OU-KK-PLO-2014/04330-001-KG</t>
  </si>
  <si>
    <t>1821/101</t>
  </si>
  <si>
    <t>1888/1</t>
  </si>
  <si>
    <t>1888/2</t>
  </si>
  <si>
    <t>1720/101</t>
  </si>
  <si>
    <t>1722/101</t>
  </si>
  <si>
    <t>1723/101</t>
  </si>
  <si>
    <t>1775/103</t>
  </si>
  <si>
    <t>1776/101</t>
  </si>
  <si>
    <t>1825/1</t>
  </si>
  <si>
    <t>1701/1</t>
  </si>
  <si>
    <t>1701/2</t>
  </si>
  <si>
    <t>1704/1</t>
  </si>
  <si>
    <t>1704/2</t>
  </si>
  <si>
    <t>1913/2</t>
  </si>
  <si>
    <t>1913/101</t>
  </si>
  <si>
    <t>1913/301</t>
  </si>
  <si>
    <t>1913/302</t>
  </si>
  <si>
    <t>1914/101</t>
  </si>
  <si>
    <t>1914/102</t>
  </si>
  <si>
    <t>1914/103</t>
  </si>
  <si>
    <t>2203/101</t>
  </si>
  <si>
    <t>2204/101</t>
  </si>
  <si>
    <t>1705/202</t>
  </si>
  <si>
    <t>1705/101</t>
  </si>
  <si>
    <t>1748/1</t>
  </si>
  <si>
    <t>1748/4</t>
  </si>
  <si>
    <t>1819/1</t>
  </si>
  <si>
    <t>1825/2</t>
  </si>
  <si>
    <t>spojený so spisom 2421 a 2422; súvis so spismi 1030,2431</t>
  </si>
  <si>
    <t>spojený so spisom 2420 a 2422, súvis so spismi 1030,2431</t>
  </si>
  <si>
    <t>spojený so spisom 2420 a 2421, súvis so spismi 1030,2431</t>
  </si>
  <si>
    <t>spojený so spisom 2431, súvis so spismi 2420,2421,2422</t>
  </si>
  <si>
    <t>1772/101</t>
  </si>
  <si>
    <t>1773/101</t>
  </si>
  <si>
    <t>1781/101</t>
  </si>
  <si>
    <t>1705/201</t>
  </si>
  <si>
    <t>1748/2</t>
  </si>
  <si>
    <t>1748/3</t>
  </si>
  <si>
    <t>1812/102</t>
  </si>
  <si>
    <t>1793/102</t>
  </si>
  <si>
    <t>1794/102</t>
  </si>
  <si>
    <t>1795/102</t>
  </si>
  <si>
    <t>1796/102</t>
  </si>
  <si>
    <t>1797/102</t>
  </si>
  <si>
    <t>1798/102</t>
  </si>
  <si>
    <t>1743/101</t>
  </si>
  <si>
    <t>kombinované k. ú.</t>
  </si>
  <si>
    <t>Ján Lisoň</t>
  </si>
  <si>
    <t>Anna Lisoňová rod. Lisoňová</t>
  </si>
  <si>
    <t>Katarína Pavlíková rod. Lisoňová</t>
  </si>
  <si>
    <t>Štefan Lisoň</t>
  </si>
  <si>
    <t>Katarína Grigerová rod. Kulová</t>
  </si>
  <si>
    <t>Štefan Griger</t>
  </si>
  <si>
    <t>Katarína Tomiskinová</t>
  </si>
  <si>
    <t xml:space="preserve">2007/1109-1-RM </t>
  </si>
  <si>
    <t xml:space="preserve">2009/627-8-RM </t>
  </si>
  <si>
    <t>Anna Lisoňová rod. Hnatová</t>
  </si>
  <si>
    <t>Juraj Lisoň</t>
  </si>
  <si>
    <t>Michal Lisoň</t>
  </si>
  <si>
    <t>Mária Lisoňová rod. Vrábelová</t>
  </si>
  <si>
    <t>veľa oprávnených osôb</t>
  </si>
  <si>
    <t>Ján Kaščák, Mária Dzuganová</t>
  </si>
  <si>
    <t>Ján Kaščák</t>
  </si>
  <si>
    <t>Alžbeta Hricová</t>
  </si>
  <si>
    <t>Katarína Hricová</t>
  </si>
  <si>
    <t>Mária Molčanová</t>
  </si>
  <si>
    <t>Rozhodnutie č. j.</t>
  </si>
  <si>
    <t>pri vydaných parcelách vznikli v ZR nové podlomenia</t>
  </si>
  <si>
    <t>Dôvod zrušenia rozhodnutia</t>
  </si>
  <si>
    <t>Evidenčné číslo spisu</t>
  </si>
  <si>
    <t>rozdiel vo výmere vydávaných pozemkov a pôvodných pozemkov je väčší ako 5 %
pri vydaných parcelách vznikli v ZR nové podlomenia</t>
  </si>
  <si>
    <t>vydané parcely pôvodný vlastník ku dňu prechodu nehnuteľností na štát nevlastnil
rozdiel vo výmere vydávaných pozemkov a pôvodných pozemkov je väčší ako 5 %
pri vydaných parcelách vznikli v ZR nové podlomenia</t>
  </si>
  <si>
    <t>vydané parcely pôvodný vlastník ku dňu prechodu nehnuteľností na štát nevlastnil
rozdiel vo výmere vydávaných pozemkov a pôvodných pozemkov je väčší ako 5 %
pri vydanej parcele vznikli v ZR nové podlomenia</t>
  </si>
  <si>
    <t xml:space="preserve">Zoznam posúdených pôvodných rozhodnutí, ktoré je potrebné zrušiť v k. ú. Ľubica, Ľubické  Kúpele </t>
  </si>
  <si>
    <t>2012/773-5-CT</t>
  </si>
  <si>
    <t>2012/319-3-SCHZ</t>
  </si>
  <si>
    <t xml:space="preserve">vydané parcely pôvodný vlastník ku dňu prechodu nehnuteľností na štát nevlastnil
</t>
  </si>
  <si>
    <t>2014/011371-001/BP</t>
  </si>
  <si>
    <t>2014/003117-001-ME</t>
  </si>
  <si>
    <t>2013/490-3-CT</t>
  </si>
  <si>
    <t>nesprávne vydané spoluvlastnícke podiely 
rozdiel vo výmere vydávaných pozemkov a pôvodných pozemkov je väčší ako 5 %
pri vydanej parcele vznikli v ZR nové podlomenia</t>
  </si>
  <si>
    <t>2014/09485-001 KG</t>
  </si>
  <si>
    <t>2010/1045-8-VL</t>
  </si>
  <si>
    <t>2008/907-4-SCHM</t>
  </si>
  <si>
    <t>2015/002766-001/BP</t>
  </si>
  <si>
    <t xml:space="preserve">nesprávne vydané spoluvlastnícke podiely 
</t>
  </si>
  <si>
    <t>2008/1041-1-RM</t>
  </si>
  <si>
    <t>2014/011209-001/BP</t>
  </si>
  <si>
    <t>vydané parcely pôvodný vlastník ku dňu prechodu nehnuteľností na štát nevlastnil,  nesprávne číslo vydanej parcely</t>
  </si>
  <si>
    <t>2014/001487-001 GU</t>
  </si>
  <si>
    <t>2014/001487-004 KG</t>
  </si>
  <si>
    <t xml:space="preserve">
pri vydaných parcelách vznikli v ZR nové podlomenia</t>
  </si>
  <si>
    <t>2010/1054-5-KR</t>
  </si>
  <si>
    <t>2014/011957-001</t>
  </si>
  <si>
    <t>vydané parcely pôvodný vlastník ku dňu prechodu nehnuteľností na štát nevlastnil, nesprávne uvedený spoluvlastnícky podiel</t>
  </si>
  <si>
    <t>2015/000068-004</t>
  </si>
  <si>
    <t>2010/1225-7-BM</t>
  </si>
  <si>
    <t xml:space="preserve">rozdiel vo výmere vydávaných pozemkov a pôvodných pozemkov je väčší ako 5 %, nesprávne uvedený spoluvlastnícky podiel </t>
  </si>
  <si>
    <t>2010/1225-8-BM</t>
  </si>
  <si>
    <t>2014/005543-003 KG</t>
  </si>
  <si>
    <t>2014/004890-002 KG</t>
  </si>
  <si>
    <t>2011/392-11-RJ</t>
  </si>
  <si>
    <t>2010/1276-7-VL</t>
  </si>
  <si>
    <t xml:space="preserve">rozdiel vo výmere vydávaných pozemkov a pôvodných pozemkov je väčší ako 5 %,   parcela podľa ZR patrí medzi pozemky, ktoré sa nevydávajú
</t>
  </si>
  <si>
    <t>283+285</t>
  </si>
  <si>
    <t>2013/612-6-CT</t>
  </si>
  <si>
    <t xml:space="preserve">rozdiel vo výmere vydávaných pozemkov a pôvodných pozemkov je väčší ako 5 %,   
</t>
  </si>
  <si>
    <t>2014/010743-002 KG</t>
  </si>
  <si>
    <t xml:space="preserve">vydané parcely pôvodný vlastník ku dňu prechodu nehnuteľností na štát nevlastnil, rozdiel vo výmere vydávaných pozemkov a pôvodných pozemkov je väčší ako 5 %
</t>
  </si>
  <si>
    <t>2010/890-5-SCHM</t>
  </si>
  <si>
    <t>2010/890-7-SCHM</t>
  </si>
  <si>
    <t>rozdiel vo výmere vydávaných pozemkov a pôvodných pozemkov je väčší ako 5 %
pri vydaných parcelách vznikli v ZR nové podlomenia, nesprávny spoluvlastnícky podiel</t>
  </si>
  <si>
    <t>2013/490-(19-24)BM</t>
  </si>
  <si>
    <t>2013/490-(14-18)BM</t>
  </si>
  <si>
    <t>2013/490-(25-33)BM</t>
  </si>
  <si>
    <t>2013/490-(12-13)</t>
  </si>
  <si>
    <t>2010/1167-16 SCHZ</t>
  </si>
  <si>
    <t>pri vydaných parcelách vznikli v ZR nové podlomenia, rozdiel vo výmere vydávaných pozemkov je väčší ako 5%</t>
  </si>
  <si>
    <t>2013/480-(15-17)BM</t>
  </si>
  <si>
    <t>2013/480-(7-11)BM</t>
  </si>
  <si>
    <t>2013/480-(18-19)BM</t>
  </si>
  <si>
    <t>2014/001671-012KG</t>
  </si>
  <si>
    <t>1236+1300+1046</t>
  </si>
  <si>
    <t>2014/010081-001KG</t>
  </si>
  <si>
    <t>2010/1253-9-SCHZ</t>
  </si>
  <si>
    <t>2010/1253-11-SCHZ</t>
  </si>
  <si>
    <t>2013/568-16-SCHZ</t>
  </si>
  <si>
    <t xml:space="preserve">rozdiel vo výmere vydávaných pozemkov a pôvodných pozemkov je väčší ako 5 %, nesprávny spoluvlastnícky podiel
</t>
  </si>
  <si>
    <t>2013/237-14 KG</t>
  </si>
  <si>
    <t>2013/237-13 KG</t>
  </si>
  <si>
    <t>2013/237-12 KG</t>
  </si>
  <si>
    <t>2013/237-21 KG</t>
  </si>
  <si>
    <t>2014/003502-001 MR</t>
  </si>
  <si>
    <t>2013/437-3-ME</t>
  </si>
  <si>
    <t>priznané vlastnícke právo k parcelám, ktoré sa podľa ZR pre zákonné prekážky nevydávajú
pri vydaných parcelách vznikli v ZR nové podlomenia</t>
  </si>
  <si>
    <t>2013/434-4-ME</t>
  </si>
  <si>
    <t>2009/689-4-RM</t>
  </si>
  <si>
    <t>2014/2940-001 KG</t>
  </si>
  <si>
    <t>2033+2034</t>
  </si>
  <si>
    <t>941,1282,1287</t>
  </si>
  <si>
    <t>2014/006767-001 KG</t>
  </si>
  <si>
    <t>2013/439-4-ME</t>
  </si>
  <si>
    <t>nesprávne uvedený spoluvlastnícky podiel,  pri vydaných pozemkoch vznikli v ZR nové podlomenia</t>
  </si>
  <si>
    <t>2009/840-6-SCHM</t>
  </si>
  <si>
    <t>2009/711-8-SCHM</t>
  </si>
  <si>
    <t>2014/2937-001KG</t>
  </si>
  <si>
    <t>2014/002937-002KG</t>
  </si>
  <si>
    <t>2014/2937-015 KG</t>
  </si>
  <si>
    <t>2014/2937-016 KG</t>
  </si>
  <si>
    <t>2012/86-5</t>
  </si>
  <si>
    <t>2008/1040-1</t>
  </si>
  <si>
    <t>P.č.</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</si>
  <si>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</si>
  <si>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</si>
  <si>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</si>
  <si>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</si>
  <si>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</si>
  <si>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</si>
  <si>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</si>
  <si>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</si>
  <si>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</si>
  <si>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</si>
  <si>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</si>
  <si>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</si>
  <si>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</si>
  <si>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</si>
  <si>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</si>
  <si>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</si>
  <si>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</si>
  <si>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</si>
  <si>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</si>
  <si>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</si>
  <si>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</si>
  <si>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</si>
  <si>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</si>
  <si>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</si>
  <si>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</si>
  <si>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</si>
  <si>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</si>
  <si>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</si>
  <si>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</si>
  <si>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</si>
  <si>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</si>
  <si>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</si>
  <si>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</si>
  <si>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</si>
  <si>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</si>
  <si>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</si>
  <si>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</si>
  <si>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</si>
  <si>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</si>
  <si>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</si>
  <si>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</si>
  <si>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</si>
  <si>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</si>
  <si>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</si>
  <si>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</si>
  <si>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</si>
  <si>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</si>
  <si>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</si>
  <si>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</si>
  <si>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</si>
  <si>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</si>
  <si>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</si>
  <si>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</si>
  <si>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</si>
  <si>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</si>
  <si>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</si>
  <si>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</si>
  <si>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</si>
  <si>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Príloha č. 2 k Zápisnici z rokovania komisie č. j. OU-KK-ORVOJ-2021/000538-61 FM , konanej dňa 12.11.2021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</si>
</sst>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
  </numFmts>
  <fonts count="15" x14ac:knownFonts="1">
    <font>
      <sz val="11"/>
      <color theme="1"/>
      <name val="Calibri"/>
      <family val="2"/>
      <charset val="238"/>
      <scheme val="minor"/>
    </font>
    <font>
      <sz val="10"/>
      <color theme="1"/>
      <name val="Times New Roman"/>
      <family val="1"/>
      <charset val="238"/>
    </font>
    <font>
      <b/>
      <sz val="10"/>
      <color theme="1"/>
      <name val="Times New Roman"/>
      <family val="1"/>
      <charset val="238"/>
    </font>
    <font>
      <sz val="10"/>
      <color theme="0"/>
      <name val="Times New Roman"/>
      <family val="1"/>
      <charset val="238"/>
    </font>
    <font>
      <sz val="9"/>
      <color indexed="81"/>
      <name val="Segoe UI"/>
      <family val="2"/>
      <charset val="238"/>
    </font>
    <font>
      <b/>
      <sz val="9"/>
      <color indexed="81"/>
      <name val="Segoe UI"/>
      <family val="2"/>
      <charset val="238"/>
    </font>
    <font>
      <sz val="9"/>
      <color indexed="81"/>
      <name val="Tahoma"/>
      <family val="2"/>
      <charset val="238"/>
    </font>
    <font>
      <b/>
      <sz val="9"/>
      <color indexed="81"/>
      <name val="Tahoma"/>
      <family val="2"/>
      <charset val="238"/>
    </font>
    <font>
      <sz val="10"/>
      <color rgb="FFFF0000"/>
      <name val="Times New Roman"/>
      <family val="1"/>
      <charset val="238"/>
    </font>
    <font>
      <sz val="10"/>
      <color theme="7" tint="-0.249977111117893"/>
      <name val="Times New Roman"/>
      <family val="1"/>
      <charset val="238"/>
    </font>
    <font>
      <sz val="10"/>
      <name val="Times New Roman"/>
      <family val="1"/>
      <charset val="238"/>
    </font>
    <font>
      <sz val="11"/>
      <color theme="1"/>
      <name val="Times New Roman"/>
      <family val="1"/>
      <charset val="238"/>
    </font>
    <font>
      <b/>
      <sz val="12"/>
      <color theme="1"/>
      <name val="Times New Roman"/>
      <family val="1"/>
      <charset val="238"/>
    </font>
    <font>
      <b/>
      <i/>
      <sz val="12"/>
      <color theme="1"/>
      <name val="Times New Roman"/>
      <family val="1"/>
      <charset val="238"/>
    </font>
    <font>
      <i/>
      <sz val="11"/>
      <color theme="1"/>
      <name val="Times New Roman"/>
      <family val="1"/>
      <charset val="238"/>
    </font>
  </fonts>
  <fills count="15">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7"/>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69">
    <xf numFmtId="0" fontId="0" fillId="0" borderId="0" xfId="0"/>
    <xf numFmtId="0" fontId="1" fillId="0" borderId="0" xfId="0" applyFont="1"/>
    <xf numFmtId="0" fontId="1" fillId="0" borderId="1" xfId="0" applyFont="1" applyBorder="1"/>
    <xf numFmtId="0" fontId="2" fillId="0" borderId="1" xfId="0" applyFont="1" applyBorder="1"/>
    <xf numFmtId="0" fontId="2" fillId="0" borderId="1" xfId="0" applyFont="1" applyBorder="1" applyAlignment="1">
      <alignment horizontal="left"/>
    </xf>
    <xf numFmtId="0" fontId="1" fillId="0" borderId="1"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wrapText="1"/>
    </xf>
    <xf numFmtId="0" fontId="1" fillId="3" borderId="1" xfId="0" applyFont="1" applyFill="1" applyBorder="1"/>
    <xf numFmtId="0" fontId="1" fillId="0" borderId="4" xfId="0" applyFont="1" applyBorder="1" applyAlignment="1">
      <alignment horizontal="center"/>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center"/>
    </xf>
    <xf numFmtId="0" fontId="2" fillId="0" borderId="1" xfId="0" applyFont="1" applyBorder="1" applyAlignment="1"/>
    <xf numFmtId="0" fontId="1" fillId="0" borderId="3" xfId="0" applyFont="1" applyBorder="1" applyAlignment="1">
      <alignment horizontal="left" vertical="top"/>
    </xf>
    <xf numFmtId="0" fontId="1" fillId="0" borderId="4" xfId="0" applyFont="1" applyBorder="1" applyAlignment="1">
      <alignment horizontal="left"/>
    </xf>
    <xf numFmtId="0" fontId="1" fillId="0" borderId="3" xfId="0" applyFont="1" applyBorder="1" applyAlignment="1">
      <alignment horizontal="left"/>
    </xf>
    <xf numFmtId="0" fontId="1" fillId="3" borderId="1" xfId="0" applyFont="1" applyFill="1" applyBorder="1" applyAlignment="1">
      <alignment horizontal="center"/>
    </xf>
    <xf numFmtId="0" fontId="8" fillId="0" borderId="1" xfId="0" applyFont="1" applyBorder="1"/>
    <xf numFmtId="0" fontId="8" fillId="5" borderId="1" xfId="0" applyFont="1" applyFill="1" applyBorder="1"/>
    <xf numFmtId="0" fontId="8" fillId="0" borderId="1" xfId="0" applyFont="1" applyBorder="1" applyAlignment="1">
      <alignment horizontal="center"/>
    </xf>
    <xf numFmtId="0" fontId="1" fillId="0" borderId="1" xfId="0" applyFont="1" applyBorder="1" applyAlignment="1">
      <alignment horizontal="center" vertical="center"/>
    </xf>
    <xf numFmtId="0" fontId="9" fillId="0" borderId="1" xfId="0" applyFont="1" applyBorder="1"/>
    <xf numFmtId="0" fontId="1" fillId="0" borderId="2" xfId="0" applyFont="1" applyBorder="1"/>
    <xf numFmtId="0" fontId="1" fillId="0" borderId="6" xfId="0" applyFont="1" applyBorder="1"/>
    <xf numFmtId="0" fontId="1" fillId="0" borderId="3" xfId="0" applyFont="1" applyBorder="1"/>
    <xf numFmtId="0" fontId="10" fillId="0" borderId="1" xfId="0" applyFont="1" applyBorder="1" applyAlignment="1">
      <alignment horizontal="center"/>
    </xf>
    <xf numFmtId="0" fontId="1" fillId="0" borderId="1" xfId="0" applyFont="1" applyBorder="1" applyAlignment="1">
      <alignment horizontal="justify" vertical="center"/>
    </xf>
    <xf numFmtId="0" fontId="11" fillId="0" borderId="0" xfId="0" applyFont="1"/>
    <xf numFmtId="0" fontId="11" fillId="0" borderId="1" xfId="0" applyFont="1" applyFill="1" applyBorder="1"/>
    <xf numFmtId="0" fontId="1" fillId="0" borderId="1" xfId="0" applyFont="1" applyBorder="1" applyAlignment="1">
      <alignment horizontal="left" vertical="top"/>
    </xf>
    <xf numFmtId="0" fontId="11" fillId="0" borderId="0" xfId="0" applyFont="1" applyBorder="1"/>
    <xf numFmtId="0" fontId="1" fillId="0" borderId="1" xfId="0" applyFont="1" applyBorder="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xf>
    <xf numFmtId="164" fontId="1" fillId="0" borderId="1" xfId="0" applyNumberFormat="1" applyFont="1" applyBorder="1" applyAlignment="1">
      <alignment horizontal="center"/>
    </xf>
    <xf numFmtId="0" fontId="2" fillId="0" borderId="1" xfId="0" applyNumberFormat="1" applyFont="1" applyBorder="1" applyAlignment="1">
      <alignment horizontal="center"/>
    </xf>
    <xf numFmtId="0" fontId="1" fillId="0" borderId="1" xfId="0" applyNumberFormat="1" applyFont="1" applyBorder="1" applyAlignment="1">
      <alignment horizontal="center"/>
    </xf>
    <xf numFmtId="0" fontId="1" fillId="10" borderId="1" xfId="0" applyFont="1" applyFill="1" applyBorder="1" applyAlignment="1">
      <alignment horizontal="right"/>
    </xf>
    <xf numFmtId="0" fontId="1" fillId="9" borderId="1" xfId="0" applyFont="1" applyFill="1" applyBorder="1"/>
    <xf numFmtId="0" fontId="1" fillId="9" borderId="2" xfId="0" applyFont="1" applyFill="1" applyBorder="1" applyAlignment="1">
      <alignment horizontal="left" vertical="top"/>
    </xf>
    <xf numFmtId="0" fontId="1" fillId="9" borderId="1" xfId="0" applyFont="1" applyFill="1" applyBorder="1" applyAlignment="1">
      <alignment horizontal="center"/>
    </xf>
    <xf numFmtId="0" fontId="1" fillId="9" borderId="3" xfId="0" applyFont="1" applyFill="1" applyBorder="1" applyAlignment="1">
      <alignment horizontal="left" vertical="top"/>
    </xf>
    <xf numFmtId="0" fontId="1" fillId="9" borderId="4" xfId="0" applyFont="1" applyFill="1" applyBorder="1" applyAlignment="1">
      <alignment horizontal="left" vertical="top"/>
    </xf>
    <xf numFmtId="0" fontId="1" fillId="8" borderId="2"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1" fillId="6" borderId="2" xfId="0" applyFont="1" applyFill="1" applyBorder="1" applyAlignment="1">
      <alignment horizontal="left" vertical="top"/>
    </xf>
    <xf numFmtId="0" fontId="1" fillId="6" borderId="1" xfId="0" applyFont="1" applyFill="1" applyBorder="1"/>
    <xf numFmtId="0" fontId="1" fillId="6" borderId="1" xfId="0" applyFont="1" applyFill="1" applyBorder="1" applyAlignment="1">
      <alignment horizontal="center"/>
    </xf>
    <xf numFmtId="0" fontId="1" fillId="6" borderId="4" xfId="0" applyFont="1" applyFill="1" applyBorder="1" applyAlignment="1">
      <alignment horizontal="left" vertical="top"/>
    </xf>
    <xf numFmtId="0" fontId="1" fillId="11" borderId="2" xfId="0" applyFont="1" applyFill="1" applyBorder="1" applyAlignment="1">
      <alignment horizontal="left" vertical="top"/>
    </xf>
    <xf numFmtId="0" fontId="1" fillId="11" borderId="1" xfId="0" applyFont="1" applyFill="1" applyBorder="1"/>
    <xf numFmtId="0" fontId="1" fillId="11" borderId="1" xfId="0" applyFont="1" applyFill="1" applyBorder="1" applyAlignment="1">
      <alignment horizontal="center"/>
    </xf>
    <xf numFmtId="0" fontId="1" fillId="11" borderId="4" xfId="0" applyFont="1" applyFill="1" applyBorder="1" applyAlignment="1">
      <alignment horizontal="left" vertical="top"/>
    </xf>
    <xf numFmtId="0" fontId="1" fillId="7" borderId="2" xfId="0" applyFont="1" applyFill="1" applyBorder="1" applyAlignment="1">
      <alignment horizontal="left" vertical="top"/>
    </xf>
    <xf numFmtId="0" fontId="1" fillId="7" borderId="1" xfId="0" applyFont="1" applyFill="1" applyBorder="1"/>
    <xf numFmtId="0" fontId="1" fillId="7" borderId="1" xfId="0" applyFont="1" applyFill="1" applyBorder="1" applyAlignment="1">
      <alignment horizontal="center"/>
    </xf>
    <xf numFmtId="0" fontId="1" fillId="7" borderId="4" xfId="0" applyFont="1" applyFill="1" applyBorder="1" applyAlignment="1">
      <alignment horizontal="left" vertical="top"/>
    </xf>
    <xf numFmtId="0" fontId="1" fillId="7" borderId="3" xfId="0" applyFont="1" applyFill="1" applyBorder="1" applyAlignment="1">
      <alignment horizontal="left" vertical="top"/>
    </xf>
    <xf numFmtId="0" fontId="1" fillId="6" borderId="3" xfId="0" applyFont="1" applyFill="1" applyBorder="1" applyAlignment="1">
      <alignment horizontal="left" vertical="top"/>
    </xf>
    <xf numFmtId="0" fontId="1" fillId="4" borderId="2"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center"/>
    </xf>
    <xf numFmtId="0" fontId="3" fillId="4" borderId="3" xfId="0" applyFont="1" applyFill="1" applyBorder="1" applyAlignment="1">
      <alignment horizontal="left"/>
    </xf>
    <xf numFmtId="0" fontId="3" fillId="4" borderId="4" xfId="0" applyFont="1" applyFill="1" applyBorder="1" applyAlignment="1">
      <alignment horizontal="left"/>
    </xf>
    <xf numFmtId="0" fontId="1" fillId="2" borderId="2" xfId="0" applyFont="1" applyFill="1" applyBorder="1" applyAlignment="1">
      <alignment horizontal="left"/>
    </xf>
    <xf numFmtId="0" fontId="1" fillId="2" borderId="1" xfId="0" applyFont="1" applyFill="1" applyBorder="1"/>
    <xf numFmtId="0" fontId="1"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8" fillId="2" borderId="1" xfId="0" applyFont="1" applyFill="1" applyBorder="1"/>
    <xf numFmtId="0" fontId="1" fillId="2" borderId="4" xfId="0" applyFont="1" applyFill="1" applyBorder="1" applyAlignment="1">
      <alignment horizontal="left" vertical="top"/>
    </xf>
    <xf numFmtId="0" fontId="1" fillId="12" borderId="2" xfId="0" applyFont="1" applyFill="1" applyBorder="1" applyAlignment="1">
      <alignment horizontal="left" vertical="top"/>
    </xf>
    <xf numFmtId="0" fontId="1" fillId="12" borderId="1" xfId="0" applyFont="1" applyFill="1" applyBorder="1"/>
    <xf numFmtId="0" fontId="1" fillId="12" borderId="1" xfId="0" applyFont="1" applyFill="1" applyBorder="1" applyAlignment="1">
      <alignment horizontal="center"/>
    </xf>
    <xf numFmtId="0" fontId="1" fillId="12" borderId="3" xfId="0" applyFont="1" applyFill="1" applyBorder="1" applyAlignment="1">
      <alignment horizontal="left" vertical="top"/>
    </xf>
    <xf numFmtId="0" fontId="1" fillId="12" borderId="4" xfId="0" applyFont="1" applyFill="1" applyBorder="1" applyAlignment="1">
      <alignment horizontal="left" vertical="top"/>
    </xf>
    <xf numFmtId="0" fontId="1" fillId="12" borderId="2" xfId="0" applyFont="1" applyFill="1" applyBorder="1" applyAlignment="1">
      <alignment horizontal="left"/>
    </xf>
    <xf numFmtId="0" fontId="3" fillId="12" borderId="4" xfId="0" applyFont="1" applyFill="1" applyBorder="1" applyAlignment="1">
      <alignment horizontal="left"/>
    </xf>
    <xf numFmtId="0" fontId="1" fillId="13" borderId="2" xfId="0" applyFont="1" applyFill="1" applyBorder="1" applyAlignment="1">
      <alignment horizontal="left" vertical="top"/>
    </xf>
    <xf numFmtId="0" fontId="1" fillId="13" borderId="1" xfId="0" applyFont="1" applyFill="1" applyBorder="1"/>
    <xf numFmtId="0" fontId="1" fillId="13" borderId="1" xfId="0" applyFont="1" applyFill="1" applyBorder="1" applyAlignment="1">
      <alignment horizontal="center"/>
    </xf>
    <xf numFmtId="0" fontId="1" fillId="13" borderId="3" xfId="0" applyFont="1" applyFill="1" applyBorder="1" applyAlignment="1">
      <alignment horizontal="left" vertical="top"/>
    </xf>
    <xf numFmtId="0" fontId="8" fillId="13" borderId="1" xfId="0" applyFont="1" applyFill="1" applyBorder="1"/>
    <xf numFmtId="0" fontId="1" fillId="13" borderId="4" xfId="0" applyFont="1" applyFill="1" applyBorder="1" applyAlignment="1">
      <alignment horizontal="left" vertical="top"/>
    </xf>
    <xf numFmtId="0" fontId="1" fillId="13" borderId="1" xfId="0" applyFont="1" applyFill="1" applyBorder="1" applyAlignment="1">
      <alignment wrapText="1"/>
    </xf>
    <xf numFmtId="0" fontId="1" fillId="14" borderId="2" xfId="0" applyFont="1" applyFill="1" applyBorder="1" applyAlignment="1">
      <alignment horizontal="left" vertical="top"/>
    </xf>
    <xf numFmtId="0" fontId="1" fillId="14" borderId="1" xfId="0" applyFont="1" applyFill="1" applyBorder="1"/>
    <xf numFmtId="0" fontId="1" fillId="14" borderId="1" xfId="0" applyFont="1" applyFill="1" applyBorder="1" applyAlignment="1">
      <alignment horizontal="center"/>
    </xf>
    <xf numFmtId="0" fontId="1" fillId="14" borderId="4" xfId="0" applyFont="1" applyFill="1" applyBorder="1" applyAlignment="1">
      <alignment horizontal="left" vertical="top"/>
    </xf>
    <xf numFmtId="0" fontId="1" fillId="14" borderId="1" xfId="0" applyFont="1" applyFill="1" applyBorder="1" applyAlignment="1">
      <alignment horizontal="left"/>
    </xf>
    <xf numFmtId="0" fontId="1" fillId="0" borderId="4" xfId="0" applyFont="1" applyFill="1" applyBorder="1" applyAlignment="1">
      <alignment horizontal="left" vertical="top"/>
    </xf>
    <xf numFmtId="0" fontId="1" fillId="0" borderId="1" xfId="0" applyFont="1" applyFill="1" applyBorder="1"/>
    <xf numFmtId="0" fontId="1" fillId="0" borderId="1" xfId="0" applyFont="1" applyFill="1" applyBorder="1" applyAlignment="1">
      <alignment horizontal="center"/>
    </xf>
    <xf numFmtId="0" fontId="11" fillId="0" borderId="0" xfId="0" applyFont="1" applyFill="1" applyBorder="1"/>
    <xf numFmtId="0" fontId="12" fillId="0" borderId="1" xfId="0" applyFont="1" applyBorder="1"/>
    <xf numFmtId="0" fontId="0" fillId="0" borderId="0" xfId="0" applyBorder="1"/>
    <xf numFmtId="0" fontId="11" fillId="0" borderId="0" xfId="0" applyFont="1" applyBorder="1" applyAlignment="1"/>
    <xf numFmtId="0" fontId="12" fillId="0" borderId="0" xfId="0" applyFont="1"/>
    <xf numFmtId="0" fontId="13" fillId="0" borderId="0" xfId="0" applyFont="1"/>
    <xf numFmtId="0" fontId="11" fillId="0" borderId="1" xfId="0" applyFont="1" applyFill="1" applyBorder="1" applyAlignment="1">
      <alignment wrapText="1"/>
    </xf>
    <xf numFmtId="0" fontId="11" fillId="0" borderId="1" xfId="0" applyFont="1" applyFill="1" applyBorder="1" applyAlignment="1">
      <alignment horizontal="center"/>
    </xf>
    <xf numFmtId="0" fontId="11" fillId="0" borderId="2" xfId="0" applyFont="1" applyFill="1" applyBorder="1"/>
    <xf numFmtId="0" fontId="11" fillId="0" borderId="2" xfId="0" applyFont="1" applyFill="1" applyBorder="1" applyAlignment="1">
      <alignment wrapText="1"/>
    </xf>
    <xf numFmtId="0" fontId="11" fillId="0" borderId="0" xfId="0" applyFont="1" applyFill="1" applyBorder="1" applyAlignment="1">
      <alignment wrapText="1"/>
    </xf>
    <xf numFmtId="0" fontId="12" fillId="0" borderId="0" xfId="0" applyFont="1" applyAlignment="1">
      <alignment horizontal="center"/>
    </xf>
    <xf numFmtId="0" fontId="14" fillId="0" borderId="0" xfId="0" applyFont="1" applyAlignment="1">
      <alignment horizontal="center"/>
    </xf>
    <xf numFmtId="0" fontId="12" fillId="0" borderId="1" xfId="0" applyFont="1" applyBorder="1" applyAlignment="1">
      <alignment horizontal="center" wrapText="1"/>
    </xf>
    <xf numFmtId="0" fontId="11" fillId="0" borderId="2" xfId="0" applyFont="1" applyFill="1" applyBorder="1" applyAlignment="1">
      <alignment horizontal="center"/>
    </xf>
    <xf numFmtId="0" fontId="11" fillId="0" borderId="0" xfId="0" applyFont="1"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13" borderId="2" xfId="0" applyFont="1" applyFill="1" applyBorder="1" applyAlignment="1">
      <alignment horizontal="center"/>
    </xf>
    <xf numFmtId="0" fontId="1" fillId="13" borderId="3" xfId="0" applyFont="1" applyFill="1" applyBorder="1" applyAlignment="1">
      <alignment horizontal="center"/>
    </xf>
    <xf numFmtId="0" fontId="1" fillId="13" borderId="4" xfId="0" applyFont="1" applyFill="1" applyBorder="1" applyAlignment="1">
      <alignment horizont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12" borderId="2" xfId="0" applyFont="1" applyFill="1" applyBorder="1" applyAlignment="1">
      <alignment horizontal="center"/>
    </xf>
    <xf numFmtId="0" fontId="1" fillId="12" borderId="3" xfId="0" applyFont="1" applyFill="1" applyBorder="1" applyAlignment="1">
      <alignment horizontal="center"/>
    </xf>
    <xf numFmtId="0" fontId="1" fillId="12" borderId="4" xfId="0" applyFont="1" applyFill="1" applyBorder="1" applyAlignment="1">
      <alignment horizontal="center"/>
    </xf>
    <xf numFmtId="0" fontId="1" fillId="14" borderId="2" xfId="0" applyFont="1" applyFill="1" applyBorder="1" applyAlignment="1">
      <alignment horizontal="center"/>
    </xf>
    <xf numFmtId="0" fontId="1" fillId="14" borderId="4" xfId="0" applyFont="1" applyFill="1" applyBorder="1" applyAlignment="1">
      <alignment horizontal="center"/>
    </xf>
    <xf numFmtId="0" fontId="1" fillId="7" borderId="2" xfId="0" applyFont="1" applyFill="1" applyBorder="1" applyAlignment="1">
      <alignment horizontal="center"/>
    </xf>
    <xf numFmtId="0" fontId="1" fillId="7" borderId="4" xfId="0" applyFont="1" applyFill="1" applyBorder="1" applyAlignment="1">
      <alignment horizontal="center"/>
    </xf>
    <xf numFmtId="0" fontId="1" fillId="7" borderId="3" xfId="0" applyFont="1" applyFill="1" applyBorder="1" applyAlignment="1">
      <alignment horizontal="center"/>
    </xf>
    <xf numFmtId="0" fontId="1" fillId="11" borderId="2" xfId="0" applyFont="1" applyFill="1" applyBorder="1" applyAlignment="1">
      <alignment horizontal="center" wrapText="1"/>
    </xf>
    <xf numFmtId="0" fontId="1" fillId="11" borderId="4"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8" borderId="2" xfId="0" applyFont="1" applyFill="1" applyBorder="1" applyAlignment="1">
      <alignment horizontal="center" wrapText="1"/>
    </xf>
    <xf numFmtId="0" fontId="1" fillId="8" borderId="4" xfId="0" applyFont="1" applyFill="1" applyBorder="1" applyAlignment="1">
      <alignment horizontal="center" wrapText="1"/>
    </xf>
    <xf numFmtId="0" fontId="1" fillId="8" borderId="3" xfId="0" applyFont="1" applyFill="1" applyBorder="1" applyAlignment="1">
      <alignment horizontal="center" wrapText="1"/>
    </xf>
    <xf numFmtId="0" fontId="1" fillId="9" borderId="2" xfId="0" applyFont="1" applyFill="1" applyBorder="1" applyAlignment="1">
      <alignment horizontal="center"/>
    </xf>
    <xf numFmtId="0" fontId="1" fillId="9" borderId="3" xfId="0" applyFont="1" applyFill="1" applyBorder="1" applyAlignment="1">
      <alignment horizontal="center"/>
    </xf>
    <xf numFmtId="0" fontId="1" fillId="9" borderId="4" xfId="0" applyFont="1" applyFill="1" applyBorder="1" applyAlignment="1">
      <alignment horizontal="center"/>
    </xf>
    <xf numFmtId="0" fontId="1" fillId="6" borderId="2" xfId="0" applyFont="1" applyFill="1" applyBorder="1" applyAlignment="1">
      <alignment horizontal="center"/>
    </xf>
    <xf numFmtId="0" fontId="1" fillId="6" borderId="4" xfId="0" applyFont="1" applyFill="1" applyBorder="1" applyAlignment="1">
      <alignment horizontal="center"/>
    </xf>
    <xf numFmtId="0" fontId="1" fillId="13" borderId="2" xfId="0" applyFont="1" applyFill="1" applyBorder="1" applyAlignment="1">
      <alignment horizontal="center" wrapText="1"/>
    </xf>
    <xf numFmtId="0" fontId="1" fillId="13" borderId="3" xfId="0" applyFont="1" applyFill="1" applyBorder="1" applyAlignment="1">
      <alignment horizontal="center" wrapText="1"/>
    </xf>
    <xf numFmtId="0" fontId="1" fillId="13" borderId="4" xfId="0" applyFont="1" applyFill="1" applyBorder="1" applyAlignment="1">
      <alignment horizont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2" fillId="0" borderId="8" xfId="0" applyFont="1" applyBorder="1" applyAlignment="1">
      <alignment horizontal="center" wrapText="1"/>
    </xf>
    <xf numFmtId="0" fontId="0" fillId="0" borderId="0" xfId="0" applyAlignment="1">
      <alignment horizontal="left"/>
    </xf>
    <xf numFmtId="0" fontId="12" fillId="0" borderId="0" xfId="0" applyFont="1" applyAlignment="1">
      <alignment horizontal="left"/>
    </xf>
    <xf numFmtId="0" fontId="14" fillId="0" borderId="0" xfId="0" applyFont="1" applyAlignment="1">
      <alignment horizontal="left"/>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10"/>
  <sheetViews>
    <sheetView topLeftCell="A128" zoomScale="110" zoomScaleNormal="110" workbookViewId="0">
      <selection activeCell="B149" sqref="B149"/>
    </sheetView>
  </sheetViews>
  <sheetFormatPr defaultRowHeight="12.75" x14ac:dyDescent="0.2"/>
  <cols>
    <col min="1" max="1" width="26.140625" style="6" customWidth="1"/>
    <col min="2" max="2" width="30.7109375" style="1" customWidth="1"/>
    <col min="3" max="4" width="30.85546875" style="1" customWidth="1"/>
    <col min="5" max="10" width="5.7109375" style="16" customWidth="1"/>
    <col min="11" max="11" width="25.42578125" style="1" customWidth="1"/>
    <col min="12" max="16384" width="9.140625" style="1"/>
  </cols>
  <sheetData>
    <row r="1" spans="1:11" x14ac:dyDescent="0.2">
      <c r="A1" s="4" t="s">
        <v>0</v>
      </c>
      <c r="B1" s="3" t="s">
        <v>1</v>
      </c>
      <c r="C1" s="3" t="s">
        <v>2</v>
      </c>
      <c r="D1" s="3" t="s">
        <v>3</v>
      </c>
      <c r="E1" s="17" t="s">
        <v>36</v>
      </c>
      <c r="F1" s="17" t="s">
        <v>37</v>
      </c>
      <c r="G1" s="17" t="s">
        <v>38</v>
      </c>
      <c r="H1" s="17" t="s">
        <v>80</v>
      </c>
      <c r="I1" s="17" t="s">
        <v>202</v>
      </c>
      <c r="J1" s="17" t="s">
        <v>203</v>
      </c>
      <c r="K1" s="3" t="s">
        <v>4</v>
      </c>
    </row>
    <row r="2" spans="1:11" x14ac:dyDescent="0.2">
      <c r="A2" s="72">
        <v>2154</v>
      </c>
      <c r="B2" s="73" t="s">
        <v>5</v>
      </c>
      <c r="C2" s="73" t="s">
        <v>9</v>
      </c>
      <c r="D2" s="73"/>
      <c r="E2" s="74">
        <v>0</v>
      </c>
      <c r="F2" s="74">
        <v>0</v>
      </c>
      <c r="G2" s="74">
        <v>0</v>
      </c>
      <c r="H2" s="74">
        <v>0</v>
      </c>
      <c r="I2" s="74">
        <v>0</v>
      </c>
      <c r="J2" s="74">
        <v>0</v>
      </c>
      <c r="K2" s="142" t="s">
        <v>17</v>
      </c>
    </row>
    <row r="3" spans="1:11" x14ac:dyDescent="0.2">
      <c r="A3" s="75">
        <v>2154</v>
      </c>
      <c r="B3" s="73"/>
      <c r="C3" s="73" t="s">
        <v>10</v>
      </c>
      <c r="D3" s="73"/>
      <c r="E3" s="74">
        <v>0</v>
      </c>
      <c r="F3" s="74">
        <v>0</v>
      </c>
      <c r="G3" s="74">
        <v>0</v>
      </c>
      <c r="H3" s="74">
        <v>0</v>
      </c>
      <c r="I3" s="74">
        <v>0</v>
      </c>
      <c r="J3" s="74">
        <v>0</v>
      </c>
      <c r="K3" s="143"/>
    </row>
    <row r="4" spans="1:11" x14ac:dyDescent="0.2">
      <c r="A4" s="75">
        <v>2154</v>
      </c>
      <c r="B4" s="73"/>
      <c r="C4" s="73" t="s">
        <v>6</v>
      </c>
      <c r="D4" s="73"/>
      <c r="E4" s="74">
        <v>0</v>
      </c>
      <c r="F4" s="74">
        <v>0</v>
      </c>
      <c r="G4" s="74">
        <v>0</v>
      </c>
      <c r="H4" s="74">
        <v>0</v>
      </c>
      <c r="I4" s="74">
        <v>0</v>
      </c>
      <c r="J4" s="74">
        <v>0</v>
      </c>
      <c r="K4" s="143"/>
    </row>
    <row r="5" spans="1:11" x14ac:dyDescent="0.2">
      <c r="A5" s="75">
        <v>2154</v>
      </c>
      <c r="B5" s="73"/>
      <c r="C5" s="73" t="s">
        <v>11</v>
      </c>
      <c r="D5" s="73"/>
      <c r="E5" s="74">
        <v>0</v>
      </c>
      <c r="F5" s="74">
        <v>0</v>
      </c>
      <c r="G5" s="74">
        <v>0</v>
      </c>
      <c r="H5" s="74">
        <v>0</v>
      </c>
      <c r="I5" s="74">
        <v>0</v>
      </c>
      <c r="J5" s="74">
        <v>0</v>
      </c>
      <c r="K5" s="143"/>
    </row>
    <row r="6" spans="1:11" x14ac:dyDescent="0.2">
      <c r="A6" s="75">
        <v>2154</v>
      </c>
      <c r="B6" s="73"/>
      <c r="C6" s="73" t="s">
        <v>12</v>
      </c>
      <c r="D6" s="73"/>
      <c r="E6" s="74">
        <v>0</v>
      </c>
      <c r="F6" s="74">
        <v>0</v>
      </c>
      <c r="G6" s="74">
        <v>0</v>
      </c>
      <c r="H6" s="74">
        <v>0</v>
      </c>
      <c r="I6" s="74">
        <v>0</v>
      </c>
      <c r="J6" s="74">
        <v>0</v>
      </c>
      <c r="K6" s="143"/>
    </row>
    <row r="7" spans="1:11" x14ac:dyDescent="0.2">
      <c r="A7" s="76">
        <v>2154</v>
      </c>
      <c r="B7" s="73"/>
      <c r="C7" s="73" t="s">
        <v>13</v>
      </c>
      <c r="D7" s="73"/>
      <c r="E7" s="74">
        <v>0</v>
      </c>
      <c r="F7" s="74">
        <v>0</v>
      </c>
      <c r="G7" s="74">
        <v>0</v>
      </c>
      <c r="H7" s="74">
        <v>0</v>
      </c>
      <c r="I7" s="74">
        <v>0</v>
      </c>
      <c r="J7" s="74">
        <v>0</v>
      </c>
      <c r="K7" s="144"/>
    </row>
    <row r="8" spans="1:11" x14ac:dyDescent="0.2">
      <c r="A8" s="72">
        <v>2884</v>
      </c>
      <c r="B8" s="73" t="s">
        <v>6</v>
      </c>
      <c r="C8" s="73" t="s">
        <v>9</v>
      </c>
      <c r="D8" s="73"/>
      <c r="E8" s="74">
        <v>0</v>
      </c>
      <c r="F8" s="74">
        <v>0</v>
      </c>
      <c r="G8" s="74">
        <v>0</v>
      </c>
      <c r="H8" s="74">
        <v>0</v>
      </c>
      <c r="I8" s="74">
        <v>0</v>
      </c>
      <c r="J8" s="74">
        <v>0</v>
      </c>
      <c r="K8" s="142" t="s">
        <v>18</v>
      </c>
    </row>
    <row r="9" spans="1:11" x14ac:dyDescent="0.2">
      <c r="A9" s="75">
        <v>2884</v>
      </c>
      <c r="B9" s="73" t="s">
        <v>267</v>
      </c>
      <c r="C9" s="73" t="s">
        <v>10</v>
      </c>
      <c r="D9" s="73"/>
      <c r="E9" s="74">
        <v>0</v>
      </c>
      <c r="F9" s="74">
        <v>0</v>
      </c>
      <c r="G9" s="74">
        <v>0</v>
      </c>
      <c r="H9" s="74">
        <v>0</v>
      </c>
      <c r="I9" s="74">
        <v>0</v>
      </c>
      <c r="J9" s="74">
        <v>0</v>
      </c>
      <c r="K9" s="143"/>
    </row>
    <row r="10" spans="1:11" x14ac:dyDescent="0.2">
      <c r="A10" s="75">
        <v>2884</v>
      </c>
      <c r="B10" s="73" t="s">
        <v>117</v>
      </c>
      <c r="C10" s="73" t="s">
        <v>6</v>
      </c>
      <c r="D10" s="73"/>
      <c r="E10" s="74">
        <v>0</v>
      </c>
      <c r="F10" s="74">
        <v>0</v>
      </c>
      <c r="G10" s="74">
        <v>0</v>
      </c>
      <c r="H10" s="74">
        <v>0</v>
      </c>
      <c r="I10" s="74">
        <v>0</v>
      </c>
      <c r="J10" s="74">
        <v>0</v>
      </c>
      <c r="K10" s="143"/>
    </row>
    <row r="11" spans="1:11" x14ac:dyDescent="0.2">
      <c r="A11" s="75">
        <v>2884</v>
      </c>
      <c r="B11" s="73"/>
      <c r="C11" s="73" t="s">
        <v>11</v>
      </c>
      <c r="D11" s="73"/>
      <c r="E11" s="74">
        <v>0</v>
      </c>
      <c r="F11" s="74">
        <v>0</v>
      </c>
      <c r="G11" s="74">
        <v>0</v>
      </c>
      <c r="H11" s="74">
        <v>0</v>
      </c>
      <c r="I11" s="74">
        <v>0</v>
      </c>
      <c r="J11" s="74">
        <v>0</v>
      </c>
      <c r="K11" s="143"/>
    </row>
    <row r="12" spans="1:11" x14ac:dyDescent="0.2">
      <c r="A12" s="75">
        <v>2884</v>
      </c>
      <c r="B12" s="73"/>
      <c r="C12" s="73" t="s">
        <v>12</v>
      </c>
      <c r="D12" s="73"/>
      <c r="E12" s="74">
        <v>0</v>
      </c>
      <c r="F12" s="74">
        <v>0</v>
      </c>
      <c r="G12" s="74">
        <v>0</v>
      </c>
      <c r="H12" s="74">
        <v>0</v>
      </c>
      <c r="I12" s="74">
        <v>0</v>
      </c>
      <c r="J12" s="74">
        <v>0</v>
      </c>
      <c r="K12" s="143"/>
    </row>
    <row r="13" spans="1:11" x14ac:dyDescent="0.2">
      <c r="A13" s="76">
        <v>2884</v>
      </c>
      <c r="B13" s="73"/>
      <c r="C13" s="73" t="s">
        <v>13</v>
      </c>
      <c r="D13" s="73"/>
      <c r="E13" s="74">
        <v>0</v>
      </c>
      <c r="F13" s="74">
        <v>0</v>
      </c>
      <c r="G13" s="74">
        <v>0</v>
      </c>
      <c r="H13" s="74">
        <v>0</v>
      </c>
      <c r="I13" s="74">
        <v>0</v>
      </c>
      <c r="J13" s="74">
        <v>0</v>
      </c>
      <c r="K13" s="144"/>
    </row>
    <row r="14" spans="1:11" x14ac:dyDescent="0.2">
      <c r="A14" s="72">
        <v>2163</v>
      </c>
      <c r="B14" s="73" t="s">
        <v>6</v>
      </c>
      <c r="C14" s="73" t="s">
        <v>9</v>
      </c>
      <c r="D14" s="73" t="s">
        <v>14</v>
      </c>
      <c r="E14" s="74">
        <v>1</v>
      </c>
      <c r="F14" s="74">
        <v>0</v>
      </c>
      <c r="G14" s="74">
        <v>0</v>
      </c>
      <c r="H14" s="74">
        <v>0</v>
      </c>
      <c r="I14" s="74">
        <v>0</v>
      </c>
      <c r="J14" s="74">
        <v>0</v>
      </c>
      <c r="K14" s="142" t="s">
        <v>19</v>
      </c>
    </row>
    <row r="15" spans="1:11" x14ac:dyDescent="0.2">
      <c r="A15" s="75">
        <v>2163</v>
      </c>
      <c r="B15" s="73" t="s">
        <v>7</v>
      </c>
      <c r="C15" s="73" t="s">
        <v>10</v>
      </c>
      <c r="D15" s="73" t="s">
        <v>15</v>
      </c>
      <c r="E15" s="74">
        <v>1</v>
      </c>
      <c r="F15" s="74">
        <v>0</v>
      </c>
      <c r="G15" s="74">
        <v>0</v>
      </c>
      <c r="H15" s="74">
        <v>0</v>
      </c>
      <c r="I15" s="74">
        <v>0</v>
      </c>
      <c r="J15" s="74">
        <v>0</v>
      </c>
      <c r="K15" s="143"/>
    </row>
    <row r="16" spans="1:11" x14ac:dyDescent="0.2">
      <c r="A16" s="75">
        <v>2163</v>
      </c>
      <c r="B16" s="73" t="s">
        <v>8</v>
      </c>
      <c r="C16" s="73" t="s">
        <v>6</v>
      </c>
      <c r="D16" s="73" t="s">
        <v>16</v>
      </c>
      <c r="E16" s="74">
        <v>1</v>
      </c>
      <c r="F16" s="74">
        <v>0</v>
      </c>
      <c r="G16" s="74">
        <v>0</v>
      </c>
      <c r="H16" s="74">
        <v>0</v>
      </c>
      <c r="I16" s="74">
        <v>0</v>
      </c>
      <c r="J16" s="74">
        <v>0</v>
      </c>
      <c r="K16" s="143"/>
    </row>
    <row r="17" spans="1:11" x14ac:dyDescent="0.2">
      <c r="A17" s="75">
        <v>2163</v>
      </c>
      <c r="B17" s="73"/>
      <c r="C17" s="73" t="s">
        <v>11</v>
      </c>
      <c r="D17" s="73"/>
      <c r="E17" s="74">
        <v>0</v>
      </c>
      <c r="F17" s="74">
        <v>0</v>
      </c>
      <c r="G17" s="74">
        <v>0</v>
      </c>
      <c r="H17" s="74">
        <v>0</v>
      </c>
      <c r="I17" s="74">
        <v>0</v>
      </c>
      <c r="J17" s="74">
        <v>0</v>
      </c>
      <c r="K17" s="143"/>
    </row>
    <row r="18" spans="1:11" x14ac:dyDescent="0.2">
      <c r="A18" s="75">
        <v>2163</v>
      </c>
      <c r="B18" s="73"/>
      <c r="C18" s="73" t="s">
        <v>12</v>
      </c>
      <c r="D18" s="73"/>
      <c r="E18" s="74">
        <v>0</v>
      </c>
      <c r="F18" s="74">
        <v>0</v>
      </c>
      <c r="G18" s="74">
        <v>0</v>
      </c>
      <c r="H18" s="74">
        <v>0</v>
      </c>
      <c r="I18" s="74">
        <v>0</v>
      </c>
      <c r="J18" s="74">
        <v>0</v>
      </c>
      <c r="K18" s="143"/>
    </row>
    <row r="19" spans="1:11" x14ac:dyDescent="0.2">
      <c r="A19" s="76">
        <v>2163</v>
      </c>
      <c r="B19" s="73"/>
      <c r="C19" s="73" t="s">
        <v>13</v>
      </c>
      <c r="D19" s="73"/>
      <c r="E19" s="74">
        <v>0</v>
      </c>
      <c r="F19" s="74">
        <v>0</v>
      </c>
      <c r="G19" s="74">
        <v>0</v>
      </c>
      <c r="H19" s="74">
        <v>0</v>
      </c>
      <c r="I19" s="74">
        <v>0</v>
      </c>
      <c r="J19" s="74">
        <v>0</v>
      </c>
      <c r="K19" s="144"/>
    </row>
    <row r="20" spans="1:11" x14ac:dyDescent="0.2">
      <c r="A20" s="7">
        <v>2188</v>
      </c>
      <c r="B20" s="2" t="s">
        <v>20</v>
      </c>
      <c r="C20" s="2" t="s">
        <v>22</v>
      </c>
      <c r="D20" s="2" t="s">
        <v>28</v>
      </c>
      <c r="E20" s="10">
        <v>1</v>
      </c>
      <c r="F20" s="10">
        <v>0</v>
      </c>
      <c r="G20" s="10">
        <v>0</v>
      </c>
      <c r="H20" s="10">
        <v>0</v>
      </c>
      <c r="I20" s="10">
        <v>0</v>
      </c>
      <c r="J20" s="10">
        <v>0</v>
      </c>
      <c r="K20" s="123"/>
    </row>
    <row r="21" spans="1:11" x14ac:dyDescent="0.2">
      <c r="A21" s="8">
        <v>2188</v>
      </c>
      <c r="B21" s="2" t="s">
        <v>21</v>
      </c>
      <c r="C21" s="2" t="s">
        <v>23</v>
      </c>
      <c r="D21" s="2" t="s">
        <v>29</v>
      </c>
      <c r="E21" s="10">
        <v>1</v>
      </c>
      <c r="F21" s="10">
        <v>0</v>
      </c>
      <c r="G21" s="10">
        <v>0</v>
      </c>
      <c r="H21" s="10">
        <v>0</v>
      </c>
      <c r="I21" s="10">
        <v>0</v>
      </c>
      <c r="J21" s="10">
        <v>0</v>
      </c>
      <c r="K21" s="124"/>
    </row>
    <row r="22" spans="1:11" x14ac:dyDescent="0.2">
      <c r="A22" s="8">
        <v>2188</v>
      </c>
      <c r="B22" s="2"/>
      <c r="C22" s="2" t="s">
        <v>24</v>
      </c>
      <c r="D22" s="2" t="s">
        <v>30</v>
      </c>
      <c r="E22" s="10">
        <v>0</v>
      </c>
      <c r="F22" s="10">
        <v>1</v>
      </c>
      <c r="G22" s="10">
        <v>0</v>
      </c>
      <c r="H22" s="10">
        <v>0</v>
      </c>
      <c r="I22" s="10">
        <v>0</v>
      </c>
      <c r="J22" s="10">
        <v>0</v>
      </c>
      <c r="K22" s="124"/>
    </row>
    <row r="23" spans="1:11" x14ac:dyDescent="0.2">
      <c r="A23" s="8">
        <v>2188</v>
      </c>
      <c r="B23" s="2"/>
      <c r="C23" s="2" t="s">
        <v>25</v>
      </c>
      <c r="D23" s="2" t="s">
        <v>31</v>
      </c>
      <c r="E23" s="10">
        <v>0</v>
      </c>
      <c r="F23" s="10">
        <v>1</v>
      </c>
      <c r="G23" s="10">
        <v>0</v>
      </c>
      <c r="H23" s="10">
        <v>0</v>
      </c>
      <c r="I23" s="10">
        <v>0</v>
      </c>
      <c r="J23" s="10">
        <v>0</v>
      </c>
      <c r="K23" s="124"/>
    </row>
    <row r="24" spans="1:11" x14ac:dyDescent="0.2">
      <c r="A24" s="8">
        <v>2188</v>
      </c>
      <c r="B24" s="2"/>
      <c r="C24" s="2" t="s">
        <v>20</v>
      </c>
      <c r="D24" s="2"/>
      <c r="E24" s="10">
        <v>0</v>
      </c>
      <c r="F24" s="10">
        <v>0</v>
      </c>
      <c r="G24" s="10">
        <v>0</v>
      </c>
      <c r="H24" s="10">
        <v>0</v>
      </c>
      <c r="I24" s="10">
        <v>0</v>
      </c>
      <c r="J24" s="10">
        <v>0</v>
      </c>
      <c r="K24" s="124"/>
    </row>
    <row r="25" spans="1:11" x14ac:dyDescent="0.2">
      <c r="A25" s="8">
        <v>2188</v>
      </c>
      <c r="B25" s="2"/>
      <c r="C25" s="2" t="s">
        <v>26</v>
      </c>
      <c r="D25" s="2"/>
      <c r="E25" s="10">
        <v>0</v>
      </c>
      <c r="F25" s="10">
        <v>0</v>
      </c>
      <c r="G25" s="10">
        <v>0</v>
      </c>
      <c r="H25" s="10">
        <v>0</v>
      </c>
      <c r="I25" s="10">
        <v>0</v>
      </c>
      <c r="J25" s="10">
        <v>0</v>
      </c>
      <c r="K25" s="124"/>
    </row>
    <row r="26" spans="1:11" x14ac:dyDescent="0.2">
      <c r="A26" s="9">
        <v>2188</v>
      </c>
      <c r="B26" s="2"/>
      <c r="C26" s="2" t="s">
        <v>27</v>
      </c>
      <c r="D26" s="2"/>
      <c r="E26" s="10">
        <v>0</v>
      </c>
      <c r="F26" s="10">
        <v>0</v>
      </c>
      <c r="G26" s="10">
        <v>0</v>
      </c>
      <c r="H26" s="10">
        <v>0</v>
      </c>
      <c r="I26" s="10">
        <v>0</v>
      </c>
      <c r="J26" s="10">
        <v>0</v>
      </c>
      <c r="K26" s="125"/>
    </row>
    <row r="27" spans="1:11" x14ac:dyDescent="0.2">
      <c r="A27" s="7">
        <v>2189</v>
      </c>
      <c r="B27" s="2" t="s">
        <v>32</v>
      </c>
      <c r="C27" s="2" t="s">
        <v>26</v>
      </c>
      <c r="D27" s="2" t="s">
        <v>34</v>
      </c>
      <c r="E27" s="10">
        <v>1</v>
      </c>
      <c r="F27" s="10">
        <v>0</v>
      </c>
      <c r="G27" s="10">
        <v>0</v>
      </c>
      <c r="H27" s="10">
        <v>0</v>
      </c>
      <c r="I27" s="10">
        <v>0</v>
      </c>
      <c r="J27" s="10">
        <v>0</v>
      </c>
      <c r="K27" s="123"/>
    </row>
    <row r="28" spans="1:11" x14ac:dyDescent="0.2">
      <c r="A28" s="9">
        <v>2189</v>
      </c>
      <c r="B28" s="2"/>
      <c r="C28" s="2" t="s">
        <v>33</v>
      </c>
      <c r="D28" s="2" t="s">
        <v>35</v>
      </c>
      <c r="E28" s="10">
        <v>0</v>
      </c>
      <c r="F28" s="10">
        <v>1</v>
      </c>
      <c r="G28" s="10">
        <v>0</v>
      </c>
      <c r="H28" s="10">
        <v>0</v>
      </c>
      <c r="I28" s="10">
        <v>0</v>
      </c>
      <c r="J28" s="10">
        <v>0</v>
      </c>
      <c r="K28" s="125"/>
    </row>
    <row r="29" spans="1:11" x14ac:dyDescent="0.2">
      <c r="A29" s="86">
        <v>2122</v>
      </c>
      <c r="B29" s="82" t="s">
        <v>39</v>
      </c>
      <c r="C29" s="82" t="s">
        <v>41</v>
      </c>
      <c r="D29" s="82"/>
      <c r="E29" s="83">
        <v>0</v>
      </c>
      <c r="F29" s="83">
        <v>0</v>
      </c>
      <c r="G29" s="83">
        <v>0</v>
      </c>
      <c r="H29" s="83">
        <v>0</v>
      </c>
      <c r="I29" s="83">
        <v>0</v>
      </c>
      <c r="J29" s="83">
        <v>0</v>
      </c>
      <c r="K29" s="132" t="s">
        <v>382</v>
      </c>
    </row>
    <row r="30" spans="1:11" x14ac:dyDescent="0.2">
      <c r="A30" s="87">
        <v>2122</v>
      </c>
      <c r="B30" s="82" t="s">
        <v>40</v>
      </c>
      <c r="C30" s="82"/>
      <c r="D30" s="82"/>
      <c r="E30" s="83">
        <v>0</v>
      </c>
      <c r="F30" s="83">
        <v>0</v>
      </c>
      <c r="G30" s="83">
        <v>0</v>
      </c>
      <c r="H30" s="83">
        <v>0</v>
      </c>
      <c r="I30" s="83">
        <v>0</v>
      </c>
      <c r="J30" s="83">
        <v>0</v>
      </c>
      <c r="K30" s="134"/>
    </row>
    <row r="31" spans="1:11" x14ac:dyDescent="0.2">
      <c r="A31" s="14">
        <v>2120</v>
      </c>
      <c r="B31" s="2" t="s">
        <v>42</v>
      </c>
      <c r="C31" s="2" t="s">
        <v>44</v>
      </c>
      <c r="D31" s="11" t="s">
        <v>47</v>
      </c>
      <c r="E31" s="10">
        <v>1</v>
      </c>
      <c r="F31" s="10">
        <v>0</v>
      </c>
      <c r="G31" s="10">
        <v>0</v>
      </c>
      <c r="H31" s="10">
        <v>0</v>
      </c>
      <c r="I31" s="10">
        <v>0</v>
      </c>
      <c r="J31" s="10">
        <v>0</v>
      </c>
      <c r="K31" s="123"/>
    </row>
    <row r="32" spans="1:11" x14ac:dyDescent="0.2">
      <c r="A32" s="18"/>
      <c r="B32" s="2" t="s">
        <v>43</v>
      </c>
      <c r="C32" s="2" t="s">
        <v>45</v>
      </c>
      <c r="D32" s="11" t="s">
        <v>49</v>
      </c>
      <c r="E32" s="10">
        <v>0</v>
      </c>
      <c r="F32" s="10">
        <v>1</v>
      </c>
      <c r="G32" s="10">
        <v>0</v>
      </c>
      <c r="H32" s="10">
        <v>0</v>
      </c>
      <c r="I32" s="10">
        <v>0</v>
      </c>
      <c r="J32" s="10">
        <v>0</v>
      </c>
      <c r="K32" s="124"/>
    </row>
    <row r="33" spans="1:11" x14ac:dyDescent="0.2">
      <c r="A33" s="18"/>
      <c r="B33" s="2"/>
      <c r="C33" s="2" t="s">
        <v>46</v>
      </c>
      <c r="D33" s="22" t="s">
        <v>48</v>
      </c>
      <c r="E33" s="10">
        <v>0</v>
      </c>
      <c r="F33" s="10">
        <v>0</v>
      </c>
      <c r="G33" s="10">
        <v>1</v>
      </c>
      <c r="H33" s="10">
        <v>0</v>
      </c>
      <c r="I33" s="10">
        <v>0</v>
      </c>
      <c r="J33" s="10">
        <v>0</v>
      </c>
      <c r="K33" s="124"/>
    </row>
    <row r="34" spans="1:11" x14ac:dyDescent="0.2">
      <c r="A34" s="18"/>
      <c r="B34" s="2"/>
      <c r="C34" s="2"/>
      <c r="D34" s="2" t="s">
        <v>200</v>
      </c>
      <c r="E34" s="10">
        <v>0</v>
      </c>
      <c r="F34" s="10">
        <v>0</v>
      </c>
      <c r="G34" s="10">
        <v>0</v>
      </c>
      <c r="H34" s="10">
        <v>0</v>
      </c>
      <c r="I34" s="10">
        <v>1</v>
      </c>
      <c r="J34" s="10">
        <v>0</v>
      </c>
      <c r="K34" s="124"/>
    </row>
    <row r="35" spans="1:11" x14ac:dyDescent="0.2">
      <c r="A35" s="15"/>
      <c r="B35" s="2"/>
      <c r="C35" s="2"/>
      <c r="D35" s="2" t="s">
        <v>201</v>
      </c>
      <c r="E35" s="10">
        <v>0</v>
      </c>
      <c r="F35" s="10">
        <v>0</v>
      </c>
      <c r="G35" s="10">
        <v>0</v>
      </c>
      <c r="H35" s="10">
        <v>0</v>
      </c>
      <c r="I35" s="10">
        <v>0</v>
      </c>
      <c r="J35" s="10">
        <v>1</v>
      </c>
      <c r="K35" s="125"/>
    </row>
    <row r="36" spans="1:11" x14ac:dyDescent="0.2">
      <c r="A36" s="67">
        <v>2113</v>
      </c>
      <c r="B36" s="68" t="s">
        <v>50</v>
      </c>
      <c r="C36" s="68" t="s">
        <v>41</v>
      </c>
      <c r="D36" s="68" t="s">
        <v>56</v>
      </c>
      <c r="E36" s="69">
        <v>1</v>
      </c>
      <c r="F36" s="69">
        <v>0</v>
      </c>
      <c r="G36" s="69">
        <v>0</v>
      </c>
      <c r="H36" s="69">
        <v>0</v>
      </c>
      <c r="I36" s="69">
        <v>0</v>
      </c>
      <c r="J36" s="69">
        <v>0</v>
      </c>
      <c r="K36" s="145" t="s">
        <v>365</v>
      </c>
    </row>
    <row r="37" spans="1:11" x14ac:dyDescent="0.2">
      <c r="A37" s="70">
        <v>2113</v>
      </c>
      <c r="B37" s="68"/>
      <c r="C37" s="68" t="s">
        <v>51</v>
      </c>
      <c r="D37" s="68"/>
      <c r="E37" s="69">
        <v>0</v>
      </c>
      <c r="F37" s="69">
        <v>0</v>
      </c>
      <c r="G37" s="69">
        <v>0</v>
      </c>
      <c r="H37" s="69">
        <v>0</v>
      </c>
      <c r="I37" s="69">
        <v>0</v>
      </c>
      <c r="J37" s="69">
        <v>0</v>
      </c>
      <c r="K37" s="146"/>
    </row>
    <row r="38" spans="1:11" x14ac:dyDescent="0.2">
      <c r="A38" s="71">
        <v>2113</v>
      </c>
      <c r="B38" s="68"/>
      <c r="C38" s="68" t="s">
        <v>52</v>
      </c>
      <c r="D38" s="68"/>
      <c r="E38" s="69">
        <v>0</v>
      </c>
      <c r="F38" s="69">
        <v>0</v>
      </c>
      <c r="G38" s="69">
        <v>0</v>
      </c>
      <c r="H38" s="69">
        <v>0</v>
      </c>
      <c r="I38" s="69">
        <v>0</v>
      </c>
      <c r="J38" s="69">
        <v>0</v>
      </c>
      <c r="K38" s="147"/>
    </row>
    <row r="39" spans="1:11" x14ac:dyDescent="0.2">
      <c r="A39" s="67">
        <v>2114</v>
      </c>
      <c r="B39" s="68" t="s">
        <v>53</v>
      </c>
      <c r="C39" s="68" t="s">
        <v>41</v>
      </c>
      <c r="D39" s="68" t="s">
        <v>57</v>
      </c>
      <c r="E39" s="69">
        <v>1</v>
      </c>
      <c r="F39" s="69">
        <v>0</v>
      </c>
      <c r="G39" s="69">
        <v>0</v>
      </c>
      <c r="H39" s="69">
        <v>0</v>
      </c>
      <c r="I39" s="69">
        <v>0</v>
      </c>
      <c r="J39" s="69">
        <v>0</v>
      </c>
      <c r="K39" s="145" t="s">
        <v>366</v>
      </c>
    </row>
    <row r="40" spans="1:11" x14ac:dyDescent="0.2">
      <c r="A40" s="71">
        <v>2114</v>
      </c>
      <c r="B40" s="68" t="s">
        <v>54</v>
      </c>
      <c r="C40" s="68" t="s">
        <v>55</v>
      </c>
      <c r="D40" s="68"/>
      <c r="E40" s="69">
        <v>0</v>
      </c>
      <c r="F40" s="69">
        <v>0</v>
      </c>
      <c r="G40" s="69">
        <v>0</v>
      </c>
      <c r="H40" s="69">
        <v>0</v>
      </c>
      <c r="I40" s="69">
        <v>0</v>
      </c>
      <c r="J40" s="69">
        <v>0</v>
      </c>
      <c r="K40" s="147"/>
    </row>
    <row r="41" spans="1:11" x14ac:dyDescent="0.2">
      <c r="A41" s="5">
        <v>2111</v>
      </c>
      <c r="B41" s="2" t="s">
        <v>58</v>
      </c>
      <c r="C41" s="2" t="s">
        <v>59</v>
      </c>
      <c r="D41" s="2" t="s">
        <v>60</v>
      </c>
      <c r="E41" s="10">
        <v>1</v>
      </c>
      <c r="F41" s="10">
        <v>0</v>
      </c>
      <c r="G41" s="10">
        <v>0</v>
      </c>
      <c r="H41" s="10">
        <v>0</v>
      </c>
      <c r="I41" s="10">
        <v>0</v>
      </c>
      <c r="J41" s="10">
        <v>0</v>
      </c>
      <c r="K41" s="2"/>
    </row>
    <row r="42" spans="1:11" x14ac:dyDescent="0.2">
      <c r="A42" s="14">
        <v>2098</v>
      </c>
      <c r="B42" s="2" t="s">
        <v>61</v>
      </c>
      <c r="C42" s="2" t="s">
        <v>63</v>
      </c>
      <c r="D42" s="2" t="s">
        <v>65</v>
      </c>
      <c r="E42" s="25">
        <v>1</v>
      </c>
      <c r="F42" s="25">
        <v>0</v>
      </c>
      <c r="G42" s="25">
        <v>0</v>
      </c>
      <c r="H42" s="25">
        <v>0</v>
      </c>
      <c r="I42" s="25">
        <v>0</v>
      </c>
      <c r="J42" s="25">
        <v>0</v>
      </c>
      <c r="K42" s="123"/>
    </row>
    <row r="43" spans="1:11" x14ac:dyDescent="0.2">
      <c r="A43" s="18"/>
      <c r="B43" s="2" t="s">
        <v>62</v>
      </c>
      <c r="C43" s="2" t="s">
        <v>64</v>
      </c>
      <c r="D43" s="2" t="s">
        <v>66</v>
      </c>
      <c r="E43" s="25">
        <v>0</v>
      </c>
      <c r="F43" s="25">
        <v>1</v>
      </c>
      <c r="G43" s="25">
        <v>0</v>
      </c>
      <c r="H43" s="25">
        <v>0</v>
      </c>
      <c r="I43" s="25">
        <v>0</v>
      </c>
      <c r="J43" s="25">
        <v>0</v>
      </c>
      <c r="K43" s="124"/>
    </row>
    <row r="44" spans="1:11" x14ac:dyDescent="0.2">
      <c r="A44" s="18"/>
      <c r="B44" s="2"/>
      <c r="C44" s="2"/>
      <c r="D44" s="22" t="s">
        <v>67</v>
      </c>
      <c r="E44" s="25">
        <v>0</v>
      </c>
      <c r="F44" s="25">
        <v>0</v>
      </c>
      <c r="G44" s="25">
        <v>1</v>
      </c>
      <c r="H44" s="25">
        <v>0</v>
      </c>
      <c r="I44" s="25">
        <v>0</v>
      </c>
      <c r="J44" s="25">
        <v>0</v>
      </c>
      <c r="K44" s="124"/>
    </row>
    <row r="45" spans="1:11" x14ac:dyDescent="0.2">
      <c r="A45" s="18"/>
      <c r="B45" s="2"/>
      <c r="C45" s="2"/>
      <c r="D45" s="23" t="s">
        <v>235</v>
      </c>
      <c r="E45" s="13">
        <v>0</v>
      </c>
      <c r="F45" s="13">
        <v>0</v>
      </c>
      <c r="G45" s="13">
        <v>0</v>
      </c>
      <c r="H45" s="13">
        <v>0</v>
      </c>
      <c r="I45" s="13">
        <v>1</v>
      </c>
      <c r="J45" s="13">
        <v>0</v>
      </c>
      <c r="K45" s="124"/>
    </row>
    <row r="46" spans="1:11" x14ac:dyDescent="0.2">
      <c r="A46" s="15"/>
      <c r="B46" s="2"/>
      <c r="C46" s="2"/>
      <c r="D46" s="22" t="s">
        <v>236</v>
      </c>
      <c r="E46" s="13">
        <v>0</v>
      </c>
      <c r="F46" s="13">
        <v>0</v>
      </c>
      <c r="G46" s="13">
        <v>0</v>
      </c>
      <c r="H46" s="13">
        <v>0</v>
      </c>
      <c r="I46" s="13">
        <v>0</v>
      </c>
      <c r="J46" s="13">
        <v>1</v>
      </c>
      <c r="K46" s="125"/>
    </row>
    <row r="47" spans="1:11" x14ac:dyDescent="0.2">
      <c r="A47" s="88">
        <v>2032</v>
      </c>
      <c r="B47" s="89" t="s">
        <v>68</v>
      </c>
      <c r="C47" s="89" t="s">
        <v>70</v>
      </c>
      <c r="D47" s="89" t="s">
        <v>72</v>
      </c>
      <c r="E47" s="90">
        <v>1</v>
      </c>
      <c r="F47" s="90">
        <v>0</v>
      </c>
      <c r="G47" s="90">
        <v>0</v>
      </c>
      <c r="H47" s="90">
        <v>0</v>
      </c>
      <c r="I47" s="90">
        <v>0</v>
      </c>
      <c r="J47" s="90">
        <v>0</v>
      </c>
      <c r="K47" s="126" t="s">
        <v>395</v>
      </c>
    </row>
    <row r="48" spans="1:11" x14ac:dyDescent="0.2">
      <c r="A48" s="91"/>
      <c r="B48" s="89" t="s">
        <v>69</v>
      </c>
      <c r="C48" s="89" t="s">
        <v>71</v>
      </c>
      <c r="D48" s="89" t="s">
        <v>73</v>
      </c>
      <c r="E48" s="90">
        <v>0</v>
      </c>
      <c r="F48" s="90">
        <v>1</v>
      </c>
      <c r="G48" s="90">
        <v>0</v>
      </c>
      <c r="H48" s="90">
        <v>0</v>
      </c>
      <c r="I48" s="90">
        <v>0</v>
      </c>
      <c r="J48" s="90">
        <v>0</v>
      </c>
      <c r="K48" s="127"/>
    </row>
    <row r="49" spans="1:11" x14ac:dyDescent="0.2">
      <c r="A49" s="91"/>
      <c r="B49" s="89"/>
      <c r="C49" s="89"/>
      <c r="D49" s="92" t="s">
        <v>74</v>
      </c>
      <c r="E49" s="90">
        <v>0</v>
      </c>
      <c r="F49" s="90">
        <v>0</v>
      </c>
      <c r="G49" s="90">
        <v>1</v>
      </c>
      <c r="H49" s="90">
        <v>0</v>
      </c>
      <c r="I49" s="90">
        <v>0</v>
      </c>
      <c r="J49" s="90">
        <v>0</v>
      </c>
      <c r="K49" s="127"/>
    </row>
    <row r="50" spans="1:11" x14ac:dyDescent="0.2">
      <c r="A50" s="91"/>
      <c r="B50" s="89"/>
      <c r="C50" s="89"/>
      <c r="D50" s="92" t="s">
        <v>225</v>
      </c>
      <c r="E50" s="90">
        <v>0</v>
      </c>
      <c r="F50" s="90">
        <v>0</v>
      </c>
      <c r="G50" s="90">
        <v>0</v>
      </c>
      <c r="H50" s="90">
        <v>0</v>
      </c>
      <c r="I50" s="90">
        <v>1</v>
      </c>
      <c r="J50" s="90">
        <v>0</v>
      </c>
      <c r="K50" s="127"/>
    </row>
    <row r="51" spans="1:11" x14ac:dyDescent="0.2">
      <c r="A51" s="91"/>
      <c r="B51" s="89"/>
      <c r="C51" s="89"/>
      <c r="D51" s="92" t="s">
        <v>226</v>
      </c>
      <c r="E51" s="90">
        <v>0</v>
      </c>
      <c r="F51" s="90">
        <v>0</v>
      </c>
      <c r="G51" s="90">
        <v>0</v>
      </c>
      <c r="H51" s="90">
        <v>0</v>
      </c>
      <c r="I51" s="90">
        <v>0</v>
      </c>
      <c r="J51" s="90">
        <v>1</v>
      </c>
      <c r="K51" s="127"/>
    </row>
    <row r="52" spans="1:11" x14ac:dyDescent="0.2">
      <c r="A52" s="93"/>
      <c r="B52" s="89"/>
      <c r="C52" s="89"/>
      <c r="D52" s="92" t="s">
        <v>397</v>
      </c>
      <c r="E52" s="90">
        <v>0</v>
      </c>
      <c r="F52" s="90">
        <v>0</v>
      </c>
      <c r="G52" s="90">
        <v>0</v>
      </c>
      <c r="H52" s="90">
        <v>1</v>
      </c>
      <c r="I52" s="90">
        <v>0</v>
      </c>
      <c r="J52" s="90">
        <v>0</v>
      </c>
      <c r="K52" s="128"/>
    </row>
    <row r="53" spans="1:11" x14ac:dyDescent="0.2">
      <c r="A53" s="48">
        <v>1030</v>
      </c>
      <c r="B53" s="49" t="s">
        <v>75</v>
      </c>
      <c r="C53" s="49" t="s">
        <v>76</v>
      </c>
      <c r="D53" s="49" t="s">
        <v>77</v>
      </c>
      <c r="E53" s="50">
        <v>1</v>
      </c>
      <c r="F53" s="50">
        <v>0</v>
      </c>
      <c r="G53" s="50">
        <v>0</v>
      </c>
      <c r="H53" s="50">
        <v>0</v>
      </c>
      <c r="I53" s="50">
        <v>0</v>
      </c>
      <c r="J53" s="50">
        <v>0</v>
      </c>
      <c r="K53" s="151" t="s">
        <v>429</v>
      </c>
    </row>
    <row r="54" spans="1:11" x14ac:dyDescent="0.2">
      <c r="A54" s="52"/>
      <c r="B54" s="49" t="s">
        <v>78</v>
      </c>
      <c r="C54" s="49"/>
      <c r="D54" s="49"/>
      <c r="E54" s="50">
        <v>0</v>
      </c>
      <c r="F54" s="50">
        <v>0</v>
      </c>
      <c r="G54" s="50">
        <v>0</v>
      </c>
      <c r="H54" s="50">
        <v>0</v>
      </c>
      <c r="I54" s="50">
        <v>0</v>
      </c>
      <c r="J54" s="50">
        <v>0</v>
      </c>
      <c r="K54" s="152"/>
    </row>
    <row r="55" spans="1:11" ht="24.75" customHeight="1" x14ac:dyDescent="0.2">
      <c r="A55" s="48">
        <v>2431</v>
      </c>
      <c r="B55" s="49" t="s">
        <v>75</v>
      </c>
      <c r="C55" s="49"/>
      <c r="D55" s="49" t="s">
        <v>79</v>
      </c>
      <c r="E55" s="50">
        <v>0</v>
      </c>
      <c r="F55" s="50">
        <v>0</v>
      </c>
      <c r="G55" s="50">
        <v>0</v>
      </c>
      <c r="H55" s="50">
        <v>1</v>
      </c>
      <c r="I55" s="50">
        <v>0</v>
      </c>
      <c r="J55" s="50">
        <v>0</v>
      </c>
      <c r="K55" s="151" t="s">
        <v>389</v>
      </c>
    </row>
    <row r="56" spans="1:11" x14ac:dyDescent="0.2">
      <c r="A56" s="52"/>
      <c r="B56" s="49" t="s">
        <v>78</v>
      </c>
      <c r="C56" s="49"/>
      <c r="D56" s="49"/>
      <c r="E56" s="50">
        <v>0</v>
      </c>
      <c r="F56" s="50">
        <v>0</v>
      </c>
      <c r="G56" s="50">
        <v>0</v>
      </c>
      <c r="H56" s="50">
        <v>0</v>
      </c>
      <c r="I56" s="50">
        <v>0</v>
      </c>
      <c r="J56" s="50">
        <v>0</v>
      </c>
      <c r="K56" s="152"/>
    </row>
    <row r="57" spans="1:11" ht="12.75" customHeight="1" x14ac:dyDescent="0.2">
      <c r="A57" s="88">
        <v>1865</v>
      </c>
      <c r="B57" s="94" t="s">
        <v>33</v>
      </c>
      <c r="C57" s="89" t="s">
        <v>82</v>
      </c>
      <c r="D57" s="89" t="s">
        <v>83</v>
      </c>
      <c r="E57" s="90">
        <v>1</v>
      </c>
      <c r="F57" s="90">
        <v>0</v>
      </c>
      <c r="G57" s="90">
        <v>0</v>
      </c>
      <c r="H57" s="90">
        <v>0</v>
      </c>
      <c r="I57" s="90">
        <v>0</v>
      </c>
      <c r="J57" s="90">
        <v>0</v>
      </c>
      <c r="K57" s="159" t="s">
        <v>87</v>
      </c>
    </row>
    <row r="58" spans="1:11" x14ac:dyDescent="0.2">
      <c r="A58" s="91"/>
      <c r="B58" s="94" t="s">
        <v>81</v>
      </c>
      <c r="C58" s="89"/>
      <c r="D58" s="89" t="s">
        <v>84</v>
      </c>
      <c r="E58" s="90">
        <v>1</v>
      </c>
      <c r="F58" s="90">
        <v>0</v>
      </c>
      <c r="G58" s="90">
        <v>0</v>
      </c>
      <c r="H58" s="90">
        <v>0</v>
      </c>
      <c r="I58" s="90">
        <v>0</v>
      </c>
      <c r="J58" s="90">
        <v>0</v>
      </c>
      <c r="K58" s="160"/>
    </row>
    <row r="59" spans="1:11" x14ac:dyDescent="0.2">
      <c r="A59" s="91"/>
      <c r="B59" s="94"/>
      <c r="C59" s="89"/>
      <c r="D59" s="89" t="s">
        <v>85</v>
      </c>
      <c r="E59" s="90">
        <v>0</v>
      </c>
      <c r="F59" s="90">
        <v>1</v>
      </c>
      <c r="G59" s="90">
        <v>0</v>
      </c>
      <c r="H59" s="90">
        <v>0</v>
      </c>
      <c r="I59" s="90">
        <v>0</v>
      </c>
      <c r="J59" s="90">
        <v>0</v>
      </c>
      <c r="K59" s="160"/>
    </row>
    <row r="60" spans="1:11" x14ac:dyDescent="0.2">
      <c r="A60" s="91"/>
      <c r="B60" s="94"/>
      <c r="C60" s="89"/>
      <c r="D60" s="89" t="s">
        <v>86</v>
      </c>
      <c r="E60" s="90">
        <v>0</v>
      </c>
      <c r="F60" s="90">
        <v>0</v>
      </c>
      <c r="G60" s="90">
        <v>1</v>
      </c>
      <c r="H60" s="90">
        <v>0</v>
      </c>
      <c r="I60" s="90">
        <v>0</v>
      </c>
      <c r="J60" s="90">
        <v>0</v>
      </c>
      <c r="K60" s="160"/>
    </row>
    <row r="61" spans="1:11" x14ac:dyDescent="0.2">
      <c r="A61" s="93"/>
      <c r="B61" s="94"/>
      <c r="C61" s="89"/>
      <c r="D61" s="89" t="s">
        <v>308</v>
      </c>
      <c r="E61" s="90">
        <v>0</v>
      </c>
      <c r="F61" s="90">
        <v>0</v>
      </c>
      <c r="G61" s="90">
        <v>0</v>
      </c>
      <c r="H61" s="90">
        <v>0</v>
      </c>
      <c r="I61" s="90">
        <v>1</v>
      </c>
      <c r="J61" s="90">
        <v>0</v>
      </c>
      <c r="K61" s="161"/>
    </row>
    <row r="62" spans="1:11" x14ac:dyDescent="0.2">
      <c r="A62" s="53">
        <v>1960</v>
      </c>
      <c r="B62" s="54" t="s">
        <v>88</v>
      </c>
      <c r="C62" s="54" t="s">
        <v>91</v>
      </c>
      <c r="D62" s="54" t="s">
        <v>94</v>
      </c>
      <c r="E62" s="55">
        <v>1</v>
      </c>
      <c r="F62" s="55">
        <v>0</v>
      </c>
      <c r="G62" s="55">
        <v>0</v>
      </c>
      <c r="H62" s="55">
        <v>0</v>
      </c>
      <c r="I62" s="55">
        <v>0</v>
      </c>
      <c r="J62" s="55">
        <v>0</v>
      </c>
      <c r="K62" s="157" t="s">
        <v>96</v>
      </c>
    </row>
    <row r="63" spans="1:11" x14ac:dyDescent="0.2">
      <c r="A63" s="66"/>
      <c r="B63" s="54" t="s">
        <v>89</v>
      </c>
      <c r="C63" s="54"/>
      <c r="D63" s="54" t="s">
        <v>95</v>
      </c>
      <c r="E63" s="55">
        <v>0</v>
      </c>
      <c r="F63" s="55">
        <v>1</v>
      </c>
      <c r="G63" s="55">
        <v>0</v>
      </c>
      <c r="H63" s="55">
        <v>0</v>
      </c>
      <c r="I63" s="55">
        <v>0</v>
      </c>
      <c r="J63" s="55">
        <v>0</v>
      </c>
      <c r="K63" s="158"/>
    </row>
    <row r="64" spans="1:11" x14ac:dyDescent="0.2">
      <c r="A64" s="53">
        <v>2121</v>
      </c>
      <c r="B64" s="54" t="s">
        <v>88</v>
      </c>
      <c r="C64" s="54" t="s">
        <v>92</v>
      </c>
      <c r="D64" s="54" t="s">
        <v>93</v>
      </c>
      <c r="E64" s="55">
        <v>1</v>
      </c>
      <c r="F64" s="55">
        <v>0</v>
      </c>
      <c r="G64" s="55">
        <v>0</v>
      </c>
      <c r="H64" s="55">
        <v>0</v>
      </c>
      <c r="I64" s="55">
        <v>0</v>
      </c>
      <c r="J64" s="55">
        <v>0</v>
      </c>
      <c r="K64" s="157" t="s">
        <v>97</v>
      </c>
    </row>
    <row r="65" spans="1:11" x14ac:dyDescent="0.2">
      <c r="A65" s="56"/>
      <c r="B65" s="54" t="s">
        <v>90</v>
      </c>
      <c r="C65" s="54"/>
      <c r="D65" s="54"/>
      <c r="E65" s="55">
        <v>0</v>
      </c>
      <c r="F65" s="55">
        <v>0</v>
      </c>
      <c r="G65" s="55">
        <v>0</v>
      </c>
      <c r="H65" s="55">
        <v>0</v>
      </c>
      <c r="I65" s="55">
        <v>0</v>
      </c>
      <c r="J65" s="55">
        <v>0</v>
      </c>
      <c r="K65" s="158"/>
    </row>
    <row r="66" spans="1:11" x14ac:dyDescent="0.2">
      <c r="A66" s="61">
        <v>1976</v>
      </c>
      <c r="B66" s="62" t="s">
        <v>98</v>
      </c>
      <c r="C66" s="62" t="s">
        <v>100</v>
      </c>
      <c r="D66" s="62"/>
      <c r="E66" s="63">
        <v>0</v>
      </c>
      <c r="F66" s="63">
        <v>0</v>
      </c>
      <c r="G66" s="63">
        <v>0</v>
      </c>
      <c r="H66" s="63">
        <v>0</v>
      </c>
      <c r="I66" s="63">
        <v>0</v>
      </c>
      <c r="J66" s="63">
        <v>0</v>
      </c>
      <c r="K66" s="137" t="s">
        <v>107</v>
      </c>
    </row>
    <row r="67" spans="1:11" x14ac:dyDescent="0.2">
      <c r="A67" s="64"/>
      <c r="B67" s="62" t="s">
        <v>99</v>
      </c>
      <c r="C67" s="62"/>
      <c r="D67" s="62"/>
      <c r="E67" s="63">
        <v>0</v>
      </c>
      <c r="F67" s="63">
        <v>0</v>
      </c>
      <c r="G67" s="63">
        <v>0</v>
      </c>
      <c r="H67" s="63">
        <v>0</v>
      </c>
      <c r="I67" s="63">
        <v>0</v>
      </c>
      <c r="J67" s="63">
        <v>0</v>
      </c>
      <c r="K67" s="138"/>
    </row>
    <row r="68" spans="1:11" x14ac:dyDescent="0.2">
      <c r="A68" s="61">
        <v>1822</v>
      </c>
      <c r="B68" s="62" t="s">
        <v>98</v>
      </c>
      <c r="C68" s="62" t="s">
        <v>101</v>
      </c>
      <c r="D68" s="62" t="s">
        <v>106</v>
      </c>
      <c r="E68" s="63">
        <v>0</v>
      </c>
      <c r="F68" s="63">
        <v>0</v>
      </c>
      <c r="G68" s="63">
        <v>0</v>
      </c>
      <c r="H68" s="63">
        <v>1</v>
      </c>
      <c r="I68" s="63">
        <v>0</v>
      </c>
      <c r="J68" s="63">
        <v>0</v>
      </c>
      <c r="K68" s="137" t="s">
        <v>108</v>
      </c>
    </row>
    <row r="69" spans="1:11" x14ac:dyDescent="0.2">
      <c r="A69" s="65"/>
      <c r="B69" s="62" t="s">
        <v>99</v>
      </c>
      <c r="C69" s="62" t="s">
        <v>102</v>
      </c>
      <c r="D69" s="62"/>
      <c r="E69" s="63">
        <v>0</v>
      </c>
      <c r="F69" s="63">
        <v>0</v>
      </c>
      <c r="G69" s="63">
        <v>0</v>
      </c>
      <c r="H69" s="63">
        <v>0</v>
      </c>
      <c r="I69" s="63">
        <v>0</v>
      </c>
      <c r="J69" s="63">
        <v>0</v>
      </c>
      <c r="K69" s="139"/>
    </row>
    <row r="70" spans="1:11" x14ac:dyDescent="0.2">
      <c r="A70" s="65"/>
      <c r="B70" s="62"/>
      <c r="C70" s="62" t="s">
        <v>103</v>
      </c>
      <c r="D70" s="62"/>
      <c r="E70" s="63">
        <v>0</v>
      </c>
      <c r="F70" s="63">
        <v>0</v>
      </c>
      <c r="G70" s="63">
        <v>0</v>
      </c>
      <c r="H70" s="63">
        <v>0</v>
      </c>
      <c r="I70" s="63">
        <v>0</v>
      </c>
      <c r="J70" s="63">
        <v>0</v>
      </c>
      <c r="K70" s="139"/>
    </row>
    <row r="71" spans="1:11" x14ac:dyDescent="0.2">
      <c r="A71" s="65"/>
      <c r="B71" s="62"/>
      <c r="C71" s="62" t="s">
        <v>104</v>
      </c>
      <c r="D71" s="62"/>
      <c r="E71" s="63">
        <v>0</v>
      </c>
      <c r="F71" s="63">
        <v>0</v>
      </c>
      <c r="G71" s="63">
        <v>0</v>
      </c>
      <c r="H71" s="63">
        <v>0</v>
      </c>
      <c r="I71" s="63">
        <v>0</v>
      </c>
      <c r="J71" s="63">
        <v>0</v>
      </c>
      <c r="K71" s="139"/>
    </row>
    <row r="72" spans="1:11" x14ac:dyDescent="0.2">
      <c r="A72" s="64"/>
      <c r="B72" s="62"/>
      <c r="C72" s="62" t="s">
        <v>105</v>
      </c>
      <c r="D72" s="62"/>
      <c r="E72" s="63">
        <v>0</v>
      </c>
      <c r="F72" s="63">
        <v>0</v>
      </c>
      <c r="G72" s="63">
        <v>0</v>
      </c>
      <c r="H72" s="63">
        <v>0</v>
      </c>
      <c r="I72" s="63">
        <v>0</v>
      </c>
      <c r="J72" s="63">
        <v>0</v>
      </c>
      <c r="K72" s="138"/>
    </row>
    <row r="73" spans="1:11" x14ac:dyDescent="0.2">
      <c r="A73" s="57">
        <v>2115</v>
      </c>
      <c r="B73" s="58" t="s">
        <v>109</v>
      </c>
      <c r="C73" s="58" t="s">
        <v>110</v>
      </c>
      <c r="D73" s="58" t="s">
        <v>114</v>
      </c>
      <c r="E73" s="59">
        <v>1</v>
      </c>
      <c r="F73" s="59">
        <v>0</v>
      </c>
      <c r="G73" s="59">
        <v>0</v>
      </c>
      <c r="H73" s="59">
        <v>0</v>
      </c>
      <c r="I73" s="59">
        <v>0</v>
      </c>
      <c r="J73" s="59">
        <v>0</v>
      </c>
      <c r="K73" s="140" t="s">
        <v>364</v>
      </c>
    </row>
    <row r="74" spans="1:11" x14ac:dyDescent="0.2">
      <c r="A74" s="60"/>
      <c r="B74" s="58"/>
      <c r="C74" s="58" t="s">
        <v>111</v>
      </c>
      <c r="D74" s="58" t="s">
        <v>115</v>
      </c>
      <c r="E74" s="59">
        <v>0</v>
      </c>
      <c r="F74" s="59">
        <v>1</v>
      </c>
      <c r="G74" s="59">
        <v>0</v>
      </c>
      <c r="H74" s="59">
        <v>0</v>
      </c>
      <c r="I74" s="59">
        <v>0</v>
      </c>
      <c r="J74" s="59">
        <v>0</v>
      </c>
      <c r="K74" s="141"/>
    </row>
    <row r="75" spans="1:11" x14ac:dyDescent="0.2">
      <c r="A75" s="57">
        <v>2895</v>
      </c>
      <c r="B75" s="58" t="s">
        <v>109</v>
      </c>
      <c r="C75" s="58" t="s">
        <v>113</v>
      </c>
      <c r="D75" s="58"/>
      <c r="E75" s="59">
        <v>0</v>
      </c>
      <c r="F75" s="59">
        <v>0</v>
      </c>
      <c r="G75" s="59">
        <v>0</v>
      </c>
      <c r="H75" s="59">
        <v>0</v>
      </c>
      <c r="I75" s="59">
        <v>0</v>
      </c>
      <c r="J75" s="59">
        <v>0</v>
      </c>
      <c r="K75" s="140" t="s">
        <v>363</v>
      </c>
    </row>
    <row r="76" spans="1:11" x14ac:dyDescent="0.2">
      <c r="A76" s="60"/>
      <c r="B76" s="58" t="s">
        <v>112</v>
      </c>
      <c r="C76" s="58"/>
      <c r="D76" s="58"/>
      <c r="E76" s="59">
        <v>0</v>
      </c>
      <c r="F76" s="59">
        <v>0</v>
      </c>
      <c r="G76" s="59">
        <v>0</v>
      </c>
      <c r="H76" s="59">
        <v>0</v>
      </c>
      <c r="I76" s="59">
        <v>0</v>
      </c>
      <c r="J76" s="59">
        <v>0</v>
      </c>
      <c r="K76" s="141"/>
    </row>
    <row r="77" spans="1:11" x14ac:dyDescent="0.2">
      <c r="A77" s="5">
        <v>1217</v>
      </c>
      <c r="B77" s="2" t="s">
        <v>116</v>
      </c>
      <c r="C77" s="2" t="s">
        <v>116</v>
      </c>
      <c r="D77" s="2"/>
      <c r="E77" s="10">
        <v>0</v>
      </c>
      <c r="F77" s="10">
        <v>0</v>
      </c>
      <c r="G77" s="10">
        <v>0</v>
      </c>
      <c r="H77" s="10">
        <v>0</v>
      </c>
      <c r="I77" s="10">
        <v>0</v>
      </c>
      <c r="J77" s="10">
        <v>0</v>
      </c>
      <c r="K77" s="2"/>
    </row>
    <row r="78" spans="1:11" x14ac:dyDescent="0.2">
      <c r="A78" s="14">
        <v>2400</v>
      </c>
      <c r="B78" s="2" t="s">
        <v>117</v>
      </c>
      <c r="C78" s="2" t="s">
        <v>117</v>
      </c>
      <c r="D78" s="2" t="s">
        <v>118</v>
      </c>
      <c r="E78" s="10">
        <v>1</v>
      </c>
      <c r="F78" s="10">
        <v>0</v>
      </c>
      <c r="G78" s="10">
        <v>0</v>
      </c>
      <c r="H78" s="10">
        <v>0</v>
      </c>
      <c r="I78" s="10">
        <v>0</v>
      </c>
      <c r="J78" s="10">
        <v>0</v>
      </c>
      <c r="K78" s="2"/>
    </row>
    <row r="79" spans="1:11" x14ac:dyDescent="0.2">
      <c r="A79" s="15"/>
      <c r="B79" s="2"/>
      <c r="C79" s="2"/>
      <c r="D79" s="2" t="s">
        <v>119</v>
      </c>
      <c r="E79" s="10">
        <v>0</v>
      </c>
      <c r="F79" s="10">
        <v>1</v>
      </c>
      <c r="G79" s="10">
        <v>0</v>
      </c>
      <c r="H79" s="10">
        <v>0</v>
      </c>
      <c r="I79" s="10">
        <v>0</v>
      </c>
      <c r="J79" s="10">
        <v>0</v>
      </c>
      <c r="K79" s="2"/>
    </row>
    <row r="80" spans="1:11" x14ac:dyDescent="0.2">
      <c r="A80" s="5">
        <v>2401</v>
      </c>
      <c r="B80" s="2" t="s">
        <v>120</v>
      </c>
      <c r="C80" s="2" t="s">
        <v>6</v>
      </c>
      <c r="D80" s="2" t="s">
        <v>122</v>
      </c>
      <c r="E80" s="10">
        <v>1</v>
      </c>
      <c r="F80" s="10">
        <v>0</v>
      </c>
      <c r="G80" s="10">
        <v>0</v>
      </c>
      <c r="H80" s="10">
        <v>0</v>
      </c>
      <c r="I80" s="10">
        <v>0</v>
      </c>
      <c r="J80" s="10">
        <v>0</v>
      </c>
      <c r="K80" s="2"/>
    </row>
    <row r="81" spans="1:11" x14ac:dyDescent="0.2">
      <c r="A81" s="5"/>
      <c r="B81" s="2" t="s">
        <v>121</v>
      </c>
      <c r="C81" s="2"/>
      <c r="D81" s="2"/>
      <c r="E81" s="10">
        <v>0</v>
      </c>
      <c r="F81" s="10">
        <v>0</v>
      </c>
      <c r="G81" s="10">
        <v>0</v>
      </c>
      <c r="H81" s="10">
        <v>0</v>
      </c>
      <c r="I81" s="10">
        <v>0</v>
      </c>
      <c r="J81" s="10">
        <v>0</v>
      </c>
      <c r="K81" s="2"/>
    </row>
    <row r="82" spans="1:11" x14ac:dyDescent="0.2">
      <c r="A82" s="48">
        <v>2420</v>
      </c>
      <c r="B82" s="49" t="s">
        <v>78</v>
      </c>
      <c r="C82" s="49" t="s">
        <v>126</v>
      </c>
      <c r="D82" s="49" t="s">
        <v>127</v>
      </c>
      <c r="E82" s="50">
        <v>1</v>
      </c>
      <c r="F82" s="50">
        <v>0</v>
      </c>
      <c r="G82" s="50">
        <v>0</v>
      </c>
      <c r="H82" s="50">
        <v>0</v>
      </c>
      <c r="I82" s="50">
        <v>0</v>
      </c>
      <c r="J82" s="50">
        <v>0</v>
      </c>
      <c r="K82" s="151" t="s">
        <v>426</v>
      </c>
    </row>
    <row r="83" spans="1:11" x14ac:dyDescent="0.2">
      <c r="A83" s="51"/>
      <c r="B83" s="49" t="s">
        <v>123</v>
      </c>
      <c r="C83" s="49"/>
      <c r="D83" s="49" t="s">
        <v>307</v>
      </c>
      <c r="E83" s="50">
        <v>1</v>
      </c>
      <c r="F83" s="50">
        <v>0</v>
      </c>
      <c r="G83" s="50">
        <v>0</v>
      </c>
      <c r="H83" s="50">
        <v>0</v>
      </c>
      <c r="I83" s="50">
        <v>0</v>
      </c>
      <c r="J83" s="50">
        <v>0</v>
      </c>
      <c r="K83" s="153"/>
    </row>
    <row r="84" spans="1:11" x14ac:dyDescent="0.2">
      <c r="A84" s="51"/>
      <c r="B84" s="49" t="s">
        <v>124</v>
      </c>
      <c r="C84" s="49"/>
      <c r="D84" s="49"/>
      <c r="E84" s="50">
        <v>0</v>
      </c>
      <c r="F84" s="50">
        <v>0</v>
      </c>
      <c r="G84" s="50">
        <v>0</v>
      </c>
      <c r="H84" s="50">
        <v>0</v>
      </c>
      <c r="I84" s="50">
        <v>0</v>
      </c>
      <c r="J84" s="50">
        <v>0</v>
      </c>
      <c r="K84" s="153"/>
    </row>
    <row r="85" spans="1:11" x14ac:dyDescent="0.2">
      <c r="A85" s="52"/>
      <c r="B85" s="49" t="s">
        <v>125</v>
      </c>
      <c r="C85" s="49"/>
      <c r="D85" s="49"/>
      <c r="E85" s="50">
        <v>0</v>
      </c>
      <c r="F85" s="50">
        <v>0</v>
      </c>
      <c r="G85" s="50">
        <v>0</v>
      </c>
      <c r="H85" s="50">
        <v>0</v>
      </c>
      <c r="I85" s="50">
        <v>0</v>
      </c>
      <c r="J85" s="50">
        <v>0</v>
      </c>
      <c r="K85" s="152"/>
    </row>
    <row r="86" spans="1:11" x14ac:dyDescent="0.2">
      <c r="A86" s="48">
        <v>2421</v>
      </c>
      <c r="B86" s="49" t="s">
        <v>78</v>
      </c>
      <c r="C86" s="49" t="s">
        <v>128</v>
      </c>
      <c r="D86" s="49" t="s">
        <v>306</v>
      </c>
      <c r="E86" s="50">
        <v>1</v>
      </c>
      <c r="F86" s="50">
        <v>0</v>
      </c>
      <c r="G86" s="50">
        <v>0</v>
      </c>
      <c r="H86" s="50">
        <v>0</v>
      </c>
      <c r="I86" s="50">
        <v>0</v>
      </c>
      <c r="J86" s="50">
        <v>0</v>
      </c>
      <c r="K86" s="151" t="s">
        <v>427</v>
      </c>
    </row>
    <row r="87" spans="1:11" x14ac:dyDescent="0.2">
      <c r="A87" s="51"/>
      <c r="B87" s="49" t="s">
        <v>123</v>
      </c>
      <c r="C87" s="49"/>
      <c r="D87" s="49" t="s">
        <v>129</v>
      </c>
      <c r="E87" s="50">
        <v>1</v>
      </c>
      <c r="F87" s="50">
        <v>0</v>
      </c>
      <c r="G87" s="50">
        <v>0</v>
      </c>
      <c r="H87" s="50">
        <v>0</v>
      </c>
      <c r="I87" s="50">
        <v>0</v>
      </c>
      <c r="J87" s="50">
        <v>0</v>
      </c>
      <c r="K87" s="153"/>
    </row>
    <row r="88" spans="1:11" x14ac:dyDescent="0.2">
      <c r="A88" s="51"/>
      <c r="B88" s="49" t="s">
        <v>124</v>
      </c>
      <c r="C88" s="49"/>
      <c r="D88" s="49"/>
      <c r="E88" s="50">
        <v>0</v>
      </c>
      <c r="F88" s="50">
        <v>0</v>
      </c>
      <c r="G88" s="50">
        <v>0</v>
      </c>
      <c r="H88" s="50">
        <v>0</v>
      </c>
      <c r="I88" s="50">
        <v>0</v>
      </c>
      <c r="J88" s="50">
        <v>0</v>
      </c>
      <c r="K88" s="153"/>
    </row>
    <row r="89" spans="1:11" x14ac:dyDescent="0.2">
      <c r="A89" s="52"/>
      <c r="B89" s="49" t="s">
        <v>125</v>
      </c>
      <c r="C89" s="49"/>
      <c r="D89" s="49"/>
      <c r="E89" s="50">
        <v>0</v>
      </c>
      <c r="F89" s="50">
        <v>0</v>
      </c>
      <c r="G89" s="50">
        <v>0</v>
      </c>
      <c r="H89" s="50">
        <v>0</v>
      </c>
      <c r="I89" s="50">
        <v>0</v>
      </c>
      <c r="J89" s="50">
        <v>0</v>
      </c>
      <c r="K89" s="152"/>
    </row>
    <row r="90" spans="1:11" x14ac:dyDescent="0.2">
      <c r="A90" s="48">
        <v>2422</v>
      </c>
      <c r="B90" s="49" t="s">
        <v>78</v>
      </c>
      <c r="C90" s="49" t="s">
        <v>130</v>
      </c>
      <c r="D90" s="49" t="s">
        <v>131</v>
      </c>
      <c r="E90" s="50">
        <v>1</v>
      </c>
      <c r="F90" s="50">
        <v>0</v>
      </c>
      <c r="G90" s="50">
        <v>0</v>
      </c>
      <c r="H90" s="50">
        <v>0</v>
      </c>
      <c r="I90" s="50">
        <v>0</v>
      </c>
      <c r="J90" s="50">
        <v>0</v>
      </c>
      <c r="K90" s="151" t="s">
        <v>428</v>
      </c>
    </row>
    <row r="91" spans="1:11" x14ac:dyDescent="0.2">
      <c r="A91" s="51"/>
      <c r="B91" s="49" t="s">
        <v>123</v>
      </c>
      <c r="C91" s="49"/>
      <c r="D91" s="49" t="s">
        <v>132</v>
      </c>
      <c r="E91" s="50">
        <v>1</v>
      </c>
      <c r="F91" s="50">
        <v>0</v>
      </c>
      <c r="G91" s="50">
        <v>0</v>
      </c>
      <c r="H91" s="50">
        <v>0</v>
      </c>
      <c r="I91" s="50">
        <v>0</v>
      </c>
      <c r="J91" s="50">
        <v>0</v>
      </c>
      <c r="K91" s="153"/>
    </row>
    <row r="92" spans="1:11" x14ac:dyDescent="0.2">
      <c r="A92" s="51"/>
      <c r="B92" s="49" t="s">
        <v>124</v>
      </c>
      <c r="C92" s="49"/>
      <c r="D92" s="49"/>
      <c r="E92" s="50">
        <v>0</v>
      </c>
      <c r="F92" s="50">
        <v>0</v>
      </c>
      <c r="G92" s="50">
        <v>0</v>
      </c>
      <c r="H92" s="50">
        <v>0</v>
      </c>
      <c r="I92" s="50">
        <v>0</v>
      </c>
      <c r="J92" s="50">
        <v>0</v>
      </c>
      <c r="K92" s="153"/>
    </row>
    <row r="93" spans="1:11" x14ac:dyDescent="0.2">
      <c r="A93" s="52"/>
      <c r="B93" s="49" t="s">
        <v>125</v>
      </c>
      <c r="C93" s="49"/>
      <c r="D93" s="49"/>
      <c r="E93" s="50">
        <v>0</v>
      </c>
      <c r="F93" s="50">
        <v>0</v>
      </c>
      <c r="G93" s="50">
        <v>0</v>
      </c>
      <c r="H93" s="50">
        <v>0</v>
      </c>
      <c r="I93" s="50">
        <v>0</v>
      </c>
      <c r="J93" s="50">
        <v>0</v>
      </c>
      <c r="K93" s="152"/>
    </row>
    <row r="94" spans="1:11" x14ac:dyDescent="0.2">
      <c r="A94" s="14">
        <v>2446</v>
      </c>
      <c r="B94" s="2" t="s">
        <v>133</v>
      </c>
      <c r="C94" s="2" t="s">
        <v>136</v>
      </c>
      <c r="D94" s="2" t="s">
        <v>140</v>
      </c>
      <c r="E94" s="10">
        <v>1</v>
      </c>
      <c r="F94" s="10">
        <v>0</v>
      </c>
      <c r="G94" s="10">
        <v>0</v>
      </c>
      <c r="H94" s="10">
        <v>0</v>
      </c>
      <c r="I94" s="10">
        <v>0</v>
      </c>
      <c r="J94" s="10">
        <v>0</v>
      </c>
      <c r="K94" s="2"/>
    </row>
    <row r="95" spans="1:11" x14ac:dyDescent="0.2">
      <c r="A95" s="18"/>
      <c r="B95" s="2" t="s">
        <v>134</v>
      </c>
      <c r="C95" s="2" t="s">
        <v>137</v>
      </c>
      <c r="D95" s="2" t="s">
        <v>139</v>
      </c>
      <c r="E95" s="10">
        <v>1</v>
      </c>
      <c r="F95" s="10">
        <v>0</v>
      </c>
      <c r="G95" s="10">
        <v>0</v>
      </c>
      <c r="H95" s="10">
        <v>0</v>
      </c>
      <c r="I95" s="10">
        <v>0</v>
      </c>
      <c r="J95" s="10">
        <v>0</v>
      </c>
      <c r="K95" s="2"/>
    </row>
    <row r="96" spans="1:11" x14ac:dyDescent="0.2">
      <c r="A96" s="15"/>
      <c r="B96" s="2" t="s">
        <v>135</v>
      </c>
      <c r="C96" s="2" t="s">
        <v>138</v>
      </c>
      <c r="D96" s="2"/>
      <c r="E96" s="10">
        <v>0</v>
      </c>
      <c r="F96" s="10">
        <v>0</v>
      </c>
      <c r="G96" s="10">
        <v>0</v>
      </c>
      <c r="H96" s="10">
        <v>0</v>
      </c>
      <c r="I96" s="10">
        <v>0</v>
      </c>
      <c r="J96" s="10">
        <v>0</v>
      </c>
      <c r="K96" s="2"/>
    </row>
    <row r="97" spans="1:11" x14ac:dyDescent="0.2">
      <c r="A97" s="44">
        <v>2331</v>
      </c>
      <c r="B97" s="43" t="s">
        <v>141</v>
      </c>
      <c r="C97" s="43" t="s">
        <v>142</v>
      </c>
      <c r="D97" s="43"/>
      <c r="E97" s="45">
        <v>0</v>
      </c>
      <c r="F97" s="45">
        <v>0</v>
      </c>
      <c r="G97" s="45">
        <v>0</v>
      </c>
      <c r="H97" s="45">
        <v>0</v>
      </c>
      <c r="I97" s="45">
        <v>0</v>
      </c>
      <c r="J97" s="45">
        <v>0</v>
      </c>
      <c r="K97" s="154" t="s">
        <v>377</v>
      </c>
    </row>
    <row r="98" spans="1:11" x14ac:dyDescent="0.2">
      <c r="A98" s="46"/>
      <c r="B98" s="43"/>
      <c r="C98" s="43" t="s">
        <v>143</v>
      </c>
      <c r="D98" s="43"/>
      <c r="E98" s="45">
        <v>0</v>
      </c>
      <c r="F98" s="45">
        <v>0</v>
      </c>
      <c r="G98" s="45">
        <v>0</v>
      </c>
      <c r="H98" s="45">
        <v>0</v>
      </c>
      <c r="I98" s="45">
        <v>0</v>
      </c>
      <c r="J98" s="45">
        <v>0</v>
      </c>
      <c r="K98" s="155"/>
    </row>
    <row r="99" spans="1:11" x14ac:dyDescent="0.2">
      <c r="A99" s="47"/>
      <c r="B99" s="43"/>
      <c r="C99" s="43" t="s">
        <v>144</v>
      </c>
      <c r="D99" s="43"/>
      <c r="E99" s="45">
        <v>0</v>
      </c>
      <c r="F99" s="45">
        <v>0</v>
      </c>
      <c r="G99" s="45">
        <v>0</v>
      </c>
      <c r="H99" s="45">
        <v>0</v>
      </c>
      <c r="I99" s="45">
        <v>0</v>
      </c>
      <c r="J99" s="45">
        <v>0</v>
      </c>
      <c r="K99" s="156"/>
    </row>
    <row r="100" spans="1:11" x14ac:dyDescent="0.2">
      <c r="A100" s="44">
        <v>2478</v>
      </c>
      <c r="B100" s="43" t="s">
        <v>141</v>
      </c>
      <c r="C100" s="43" t="s">
        <v>143</v>
      </c>
      <c r="D100" s="43" t="s">
        <v>146</v>
      </c>
      <c r="E100" s="45">
        <v>1</v>
      </c>
      <c r="F100" s="45">
        <v>0</v>
      </c>
      <c r="G100" s="45">
        <v>0</v>
      </c>
      <c r="H100" s="45">
        <v>0</v>
      </c>
      <c r="I100" s="45">
        <v>0</v>
      </c>
      <c r="J100" s="45">
        <v>0</v>
      </c>
      <c r="K100" s="154" t="s">
        <v>378</v>
      </c>
    </row>
    <row r="101" spans="1:11" x14ac:dyDescent="0.2">
      <c r="A101" s="46"/>
      <c r="B101" s="43" t="s">
        <v>145</v>
      </c>
      <c r="C101" s="43" t="s">
        <v>142</v>
      </c>
      <c r="D101" s="43"/>
      <c r="E101" s="45">
        <v>0</v>
      </c>
      <c r="F101" s="45">
        <v>0</v>
      </c>
      <c r="G101" s="45">
        <v>0</v>
      </c>
      <c r="H101" s="45">
        <v>0</v>
      </c>
      <c r="I101" s="45">
        <v>0</v>
      </c>
      <c r="J101" s="45">
        <v>0</v>
      </c>
      <c r="K101" s="155"/>
    </row>
    <row r="102" spans="1:11" x14ac:dyDescent="0.2">
      <c r="A102" s="47"/>
      <c r="B102" s="43"/>
      <c r="C102" s="43" t="s">
        <v>144</v>
      </c>
      <c r="D102" s="43"/>
      <c r="E102" s="45">
        <v>0</v>
      </c>
      <c r="F102" s="45">
        <v>0</v>
      </c>
      <c r="G102" s="45">
        <v>0</v>
      </c>
      <c r="H102" s="45">
        <v>0</v>
      </c>
      <c r="I102" s="45">
        <v>0</v>
      </c>
      <c r="J102" s="45">
        <v>0</v>
      </c>
      <c r="K102" s="156"/>
    </row>
    <row r="103" spans="1:11" x14ac:dyDescent="0.2">
      <c r="A103" s="14">
        <v>2868</v>
      </c>
      <c r="B103" s="2" t="s">
        <v>147</v>
      </c>
      <c r="C103" s="2" t="s">
        <v>150</v>
      </c>
      <c r="D103" s="2" t="s">
        <v>151</v>
      </c>
      <c r="E103" s="10">
        <v>1</v>
      </c>
      <c r="F103" s="10">
        <v>0</v>
      </c>
      <c r="G103" s="10">
        <v>0</v>
      </c>
      <c r="H103" s="10">
        <v>0</v>
      </c>
      <c r="I103" s="10">
        <v>0</v>
      </c>
      <c r="J103" s="10">
        <v>0</v>
      </c>
      <c r="K103" s="2"/>
    </row>
    <row r="104" spans="1:11" x14ac:dyDescent="0.2">
      <c r="A104" s="18"/>
      <c r="B104" s="2" t="s">
        <v>148</v>
      </c>
      <c r="C104" s="2"/>
      <c r="D104" s="2" t="s">
        <v>152</v>
      </c>
      <c r="E104" s="10">
        <v>1</v>
      </c>
      <c r="F104" s="10">
        <v>0</v>
      </c>
      <c r="G104" s="10">
        <v>0</v>
      </c>
      <c r="H104" s="10">
        <v>0</v>
      </c>
      <c r="I104" s="10">
        <v>0</v>
      </c>
      <c r="J104" s="10">
        <v>0</v>
      </c>
      <c r="K104" s="2"/>
    </row>
    <row r="105" spans="1:11" x14ac:dyDescent="0.2">
      <c r="A105" s="18"/>
      <c r="B105" s="2" t="s">
        <v>149</v>
      </c>
      <c r="C105" s="2"/>
      <c r="D105" s="2" t="s">
        <v>153</v>
      </c>
      <c r="E105" s="10">
        <v>0</v>
      </c>
      <c r="F105" s="10">
        <v>1</v>
      </c>
      <c r="G105" s="10">
        <v>0</v>
      </c>
      <c r="H105" s="10">
        <v>0</v>
      </c>
      <c r="I105" s="10">
        <v>0</v>
      </c>
      <c r="J105" s="10">
        <v>0</v>
      </c>
      <c r="K105" s="2"/>
    </row>
    <row r="106" spans="1:11" x14ac:dyDescent="0.2">
      <c r="A106" s="15"/>
      <c r="B106" s="2"/>
      <c r="C106" s="2"/>
      <c r="D106" s="2" t="s">
        <v>154</v>
      </c>
      <c r="E106" s="10">
        <v>0</v>
      </c>
      <c r="F106" s="10">
        <v>1</v>
      </c>
      <c r="G106" s="10">
        <v>0</v>
      </c>
      <c r="H106" s="10">
        <v>0</v>
      </c>
      <c r="I106" s="10">
        <v>0</v>
      </c>
      <c r="J106" s="10">
        <v>0</v>
      </c>
      <c r="K106" s="2"/>
    </row>
    <row r="107" spans="1:11" x14ac:dyDescent="0.2">
      <c r="A107" s="14">
        <v>2869</v>
      </c>
      <c r="B107" s="2" t="s">
        <v>155</v>
      </c>
      <c r="C107" s="2" t="s">
        <v>155</v>
      </c>
      <c r="D107" s="2" t="s">
        <v>157</v>
      </c>
      <c r="E107" s="10">
        <v>1</v>
      </c>
      <c r="F107" s="10">
        <v>0</v>
      </c>
      <c r="G107" s="10">
        <v>0</v>
      </c>
      <c r="H107" s="10">
        <v>0</v>
      </c>
      <c r="I107" s="10">
        <v>0</v>
      </c>
      <c r="J107" s="10">
        <v>0</v>
      </c>
      <c r="K107" s="2"/>
    </row>
    <row r="108" spans="1:11" x14ac:dyDescent="0.2">
      <c r="A108" s="15"/>
      <c r="B108" s="2" t="s">
        <v>156</v>
      </c>
      <c r="C108" s="2"/>
      <c r="D108" s="2" t="s">
        <v>158</v>
      </c>
      <c r="E108" s="10">
        <v>0</v>
      </c>
      <c r="F108" s="10">
        <v>1</v>
      </c>
      <c r="G108" s="10">
        <v>0</v>
      </c>
      <c r="H108" s="10">
        <v>0</v>
      </c>
      <c r="I108" s="10">
        <v>0</v>
      </c>
      <c r="J108" s="10">
        <v>0</v>
      </c>
      <c r="K108" s="2"/>
    </row>
    <row r="109" spans="1:11" x14ac:dyDescent="0.2">
      <c r="A109" s="14">
        <v>2879</v>
      </c>
      <c r="B109" s="2" t="s">
        <v>159</v>
      </c>
      <c r="C109" s="2" t="s">
        <v>160</v>
      </c>
      <c r="D109" s="2" t="s">
        <v>161</v>
      </c>
      <c r="E109" s="10">
        <v>1</v>
      </c>
      <c r="F109" s="10">
        <v>0</v>
      </c>
      <c r="G109" s="10">
        <v>0</v>
      </c>
      <c r="H109" s="10">
        <v>0</v>
      </c>
      <c r="I109" s="10">
        <v>0</v>
      </c>
      <c r="J109" s="10">
        <v>0</v>
      </c>
      <c r="K109" s="2"/>
    </row>
    <row r="110" spans="1:11" x14ac:dyDescent="0.2">
      <c r="A110" s="15"/>
      <c r="B110" s="2" t="s">
        <v>160</v>
      </c>
      <c r="C110" s="2"/>
      <c r="D110" s="2" t="s">
        <v>162</v>
      </c>
      <c r="E110" s="10">
        <v>0</v>
      </c>
      <c r="F110" s="10">
        <v>1</v>
      </c>
      <c r="G110" s="10">
        <v>0</v>
      </c>
      <c r="H110" s="10">
        <v>0</v>
      </c>
      <c r="I110" s="10">
        <v>0</v>
      </c>
      <c r="J110" s="10">
        <v>0</v>
      </c>
      <c r="K110" s="2"/>
    </row>
    <row r="111" spans="1:11" x14ac:dyDescent="0.2">
      <c r="A111" s="7">
        <v>2882</v>
      </c>
      <c r="B111" s="2" t="s">
        <v>163</v>
      </c>
      <c r="C111" s="2" t="s">
        <v>164</v>
      </c>
      <c r="D111" s="2" t="s">
        <v>166</v>
      </c>
      <c r="E111" s="10">
        <v>1</v>
      </c>
      <c r="F111" s="10">
        <v>0</v>
      </c>
      <c r="G111" s="10">
        <v>0</v>
      </c>
      <c r="H111" s="10">
        <v>0</v>
      </c>
      <c r="I111" s="10">
        <v>0</v>
      </c>
      <c r="J111" s="10">
        <v>0</v>
      </c>
      <c r="K111" s="2"/>
    </row>
    <row r="112" spans="1:11" x14ac:dyDescent="0.2">
      <c r="A112" s="20"/>
      <c r="B112" s="2" t="s">
        <v>164</v>
      </c>
      <c r="C112" s="2" t="s">
        <v>163</v>
      </c>
      <c r="D112" s="2" t="s">
        <v>167</v>
      </c>
      <c r="E112" s="10">
        <v>0</v>
      </c>
      <c r="F112" s="10">
        <v>1</v>
      </c>
      <c r="G112" s="10">
        <v>0</v>
      </c>
      <c r="H112" s="10">
        <v>0</v>
      </c>
      <c r="I112" s="10">
        <v>0</v>
      </c>
      <c r="J112" s="10">
        <v>0</v>
      </c>
      <c r="K112" s="2"/>
    </row>
    <row r="113" spans="1:11" x14ac:dyDescent="0.2">
      <c r="A113" s="19"/>
      <c r="B113" s="2"/>
      <c r="C113" s="2" t="s">
        <v>165</v>
      </c>
      <c r="D113" s="2"/>
      <c r="E113" s="10">
        <v>0</v>
      </c>
      <c r="F113" s="10">
        <v>0</v>
      </c>
      <c r="G113" s="10">
        <v>0</v>
      </c>
      <c r="H113" s="10">
        <v>0</v>
      </c>
      <c r="I113" s="10">
        <v>0</v>
      </c>
      <c r="J113" s="10">
        <v>0</v>
      </c>
      <c r="K113" s="2"/>
    </row>
    <row r="114" spans="1:11" x14ac:dyDescent="0.2">
      <c r="A114" s="14">
        <v>2886</v>
      </c>
      <c r="B114" s="2" t="s">
        <v>33</v>
      </c>
      <c r="C114" s="2" t="s">
        <v>33</v>
      </c>
      <c r="D114" s="2" t="s">
        <v>169</v>
      </c>
      <c r="E114" s="10">
        <v>1</v>
      </c>
      <c r="F114" s="10">
        <v>0</v>
      </c>
      <c r="G114" s="10">
        <v>0</v>
      </c>
      <c r="H114" s="10">
        <v>0</v>
      </c>
      <c r="I114" s="10">
        <v>0</v>
      </c>
      <c r="J114" s="10">
        <v>0</v>
      </c>
      <c r="K114" s="2"/>
    </row>
    <row r="115" spans="1:11" x14ac:dyDescent="0.2">
      <c r="A115" s="15"/>
      <c r="B115" s="2" t="s">
        <v>168</v>
      </c>
      <c r="C115" s="2"/>
      <c r="D115" s="2"/>
      <c r="E115" s="10">
        <v>0</v>
      </c>
      <c r="F115" s="10">
        <v>0</v>
      </c>
      <c r="G115" s="10">
        <v>0</v>
      </c>
      <c r="H115" s="10">
        <v>0</v>
      </c>
      <c r="I115" s="10">
        <v>0</v>
      </c>
      <c r="J115" s="10">
        <v>0</v>
      </c>
      <c r="K115" s="2"/>
    </row>
    <row r="116" spans="1:11" x14ac:dyDescent="0.2">
      <c r="A116" s="95">
        <v>2896</v>
      </c>
      <c r="B116" s="96" t="s">
        <v>91</v>
      </c>
      <c r="C116" s="96" t="s">
        <v>160</v>
      </c>
      <c r="D116" s="96"/>
      <c r="E116" s="97">
        <v>0</v>
      </c>
      <c r="F116" s="97">
        <v>0</v>
      </c>
      <c r="G116" s="97">
        <v>0</v>
      </c>
      <c r="H116" s="97">
        <v>0</v>
      </c>
      <c r="I116" s="97">
        <v>0</v>
      </c>
      <c r="J116" s="97">
        <v>0</v>
      </c>
      <c r="K116" s="135" t="s">
        <v>172</v>
      </c>
    </row>
    <row r="117" spans="1:11" x14ac:dyDescent="0.2">
      <c r="A117" s="98"/>
      <c r="B117" s="96" t="s">
        <v>170</v>
      </c>
      <c r="C117" s="96" t="s">
        <v>171</v>
      </c>
      <c r="D117" s="96"/>
      <c r="E117" s="97">
        <v>0</v>
      </c>
      <c r="F117" s="97">
        <v>0</v>
      </c>
      <c r="G117" s="97">
        <v>0</v>
      </c>
      <c r="H117" s="97">
        <v>0</v>
      </c>
      <c r="I117" s="97">
        <v>0</v>
      </c>
      <c r="J117" s="97">
        <v>0</v>
      </c>
      <c r="K117" s="136"/>
    </row>
    <row r="118" spans="1:11" x14ac:dyDescent="0.2">
      <c r="A118" s="95">
        <v>2898</v>
      </c>
      <c r="B118" s="96" t="s">
        <v>91</v>
      </c>
      <c r="C118" s="96" t="s">
        <v>160</v>
      </c>
      <c r="D118" s="96"/>
      <c r="E118" s="97">
        <v>0</v>
      </c>
      <c r="F118" s="97">
        <v>0</v>
      </c>
      <c r="G118" s="97">
        <v>0</v>
      </c>
      <c r="H118" s="97">
        <v>0</v>
      </c>
      <c r="I118" s="97">
        <v>0</v>
      </c>
      <c r="J118" s="97">
        <v>0</v>
      </c>
      <c r="K118" s="135" t="s">
        <v>173</v>
      </c>
    </row>
    <row r="119" spans="1:11" x14ac:dyDescent="0.2">
      <c r="A119" s="98"/>
      <c r="B119" s="96" t="s">
        <v>170</v>
      </c>
      <c r="C119" s="96" t="s">
        <v>171</v>
      </c>
      <c r="D119" s="96"/>
      <c r="E119" s="97">
        <v>0</v>
      </c>
      <c r="F119" s="97">
        <v>0</v>
      </c>
      <c r="G119" s="97">
        <v>0</v>
      </c>
      <c r="H119" s="97">
        <v>0</v>
      </c>
      <c r="I119" s="97">
        <v>0</v>
      </c>
      <c r="J119" s="97">
        <v>0</v>
      </c>
      <c r="K119" s="136"/>
    </row>
    <row r="120" spans="1:11" x14ac:dyDescent="0.2">
      <c r="A120" s="95">
        <v>2900</v>
      </c>
      <c r="B120" s="96" t="s">
        <v>91</v>
      </c>
      <c r="C120" s="96" t="s">
        <v>171</v>
      </c>
      <c r="D120" s="96"/>
      <c r="E120" s="97">
        <v>0</v>
      </c>
      <c r="F120" s="97">
        <v>0</v>
      </c>
      <c r="G120" s="97">
        <v>0</v>
      </c>
      <c r="H120" s="97">
        <v>0</v>
      </c>
      <c r="I120" s="97">
        <v>0</v>
      </c>
      <c r="J120" s="97">
        <v>0</v>
      </c>
      <c r="K120" s="135" t="s">
        <v>174</v>
      </c>
    </row>
    <row r="121" spans="1:11" x14ac:dyDescent="0.2">
      <c r="A121" s="98"/>
      <c r="B121" s="96" t="s">
        <v>170</v>
      </c>
      <c r="C121" s="96"/>
      <c r="D121" s="96"/>
      <c r="E121" s="97">
        <v>0</v>
      </c>
      <c r="F121" s="97">
        <v>0</v>
      </c>
      <c r="G121" s="97">
        <v>0</v>
      </c>
      <c r="H121" s="97">
        <v>0</v>
      </c>
      <c r="I121" s="97">
        <v>0</v>
      </c>
      <c r="J121" s="97">
        <v>0</v>
      </c>
      <c r="K121" s="136"/>
    </row>
    <row r="122" spans="1:11" x14ac:dyDescent="0.2">
      <c r="A122" s="14">
        <v>2897</v>
      </c>
      <c r="B122" s="2" t="s">
        <v>25</v>
      </c>
      <c r="C122" s="2" t="s">
        <v>176</v>
      </c>
      <c r="D122" s="2" t="s">
        <v>177</v>
      </c>
      <c r="E122" s="10">
        <v>1</v>
      </c>
      <c r="F122" s="10">
        <v>0</v>
      </c>
      <c r="G122" s="10">
        <v>0</v>
      </c>
      <c r="H122" s="10">
        <v>0</v>
      </c>
      <c r="I122" s="10">
        <v>0</v>
      </c>
      <c r="J122" s="10">
        <v>0</v>
      </c>
      <c r="K122" s="2"/>
    </row>
    <row r="123" spans="1:11" x14ac:dyDescent="0.2">
      <c r="A123" s="15"/>
      <c r="B123" s="2" t="s">
        <v>175</v>
      </c>
      <c r="C123" s="2"/>
      <c r="D123" s="2" t="s">
        <v>178</v>
      </c>
      <c r="E123" s="10">
        <v>0</v>
      </c>
      <c r="F123" s="10">
        <v>1</v>
      </c>
      <c r="G123" s="10">
        <v>0</v>
      </c>
      <c r="H123" s="10">
        <v>0</v>
      </c>
      <c r="I123" s="10">
        <v>0</v>
      </c>
      <c r="J123" s="10">
        <v>0</v>
      </c>
      <c r="K123" s="2"/>
    </row>
    <row r="124" spans="1:11" x14ac:dyDescent="0.2">
      <c r="A124" s="14">
        <v>3798</v>
      </c>
      <c r="B124" s="2" t="s">
        <v>179</v>
      </c>
      <c r="C124" s="2" t="s">
        <v>181</v>
      </c>
      <c r="D124" s="2" t="s">
        <v>183</v>
      </c>
      <c r="E124" s="10">
        <v>1</v>
      </c>
      <c r="F124" s="10">
        <v>0</v>
      </c>
      <c r="G124" s="10">
        <v>0</v>
      </c>
      <c r="H124" s="10">
        <v>0</v>
      </c>
      <c r="I124" s="10">
        <v>0</v>
      </c>
      <c r="J124" s="10">
        <v>0</v>
      </c>
      <c r="K124" s="2"/>
    </row>
    <row r="125" spans="1:11" x14ac:dyDescent="0.2">
      <c r="A125" s="15"/>
      <c r="B125" s="2" t="s">
        <v>180</v>
      </c>
      <c r="C125" s="2" t="s">
        <v>182</v>
      </c>
      <c r="D125" s="2" t="s">
        <v>184</v>
      </c>
      <c r="E125" s="10">
        <v>0</v>
      </c>
      <c r="F125" s="10">
        <v>1</v>
      </c>
      <c r="G125" s="10">
        <v>0</v>
      </c>
      <c r="H125" s="10">
        <v>0</v>
      </c>
      <c r="I125" s="10">
        <v>0</v>
      </c>
      <c r="J125" s="10">
        <v>0</v>
      </c>
      <c r="K125" s="2"/>
    </row>
    <row r="126" spans="1:11" x14ac:dyDescent="0.2">
      <c r="A126" s="14">
        <v>1948</v>
      </c>
      <c r="B126" s="2" t="s">
        <v>33</v>
      </c>
      <c r="C126" s="2" t="s">
        <v>186</v>
      </c>
      <c r="D126" s="2" t="s">
        <v>187</v>
      </c>
      <c r="E126" s="10">
        <v>1</v>
      </c>
      <c r="F126" s="10">
        <v>0</v>
      </c>
      <c r="G126" s="10">
        <v>0</v>
      </c>
      <c r="H126" s="10">
        <v>0</v>
      </c>
      <c r="I126" s="10">
        <v>0</v>
      </c>
      <c r="J126" s="10">
        <v>0</v>
      </c>
      <c r="K126" s="2"/>
    </row>
    <row r="127" spans="1:11" x14ac:dyDescent="0.2">
      <c r="A127" s="18"/>
      <c r="B127" s="2" t="s">
        <v>185</v>
      </c>
      <c r="C127" s="2"/>
      <c r="D127" s="26" t="s">
        <v>188</v>
      </c>
      <c r="E127" s="10">
        <v>0</v>
      </c>
      <c r="F127" s="21">
        <v>0</v>
      </c>
      <c r="G127" s="10">
        <v>0</v>
      </c>
      <c r="H127" s="10">
        <v>0</v>
      </c>
      <c r="I127" s="10">
        <v>0</v>
      </c>
      <c r="J127" s="10">
        <v>0</v>
      </c>
      <c r="K127" s="2"/>
    </row>
    <row r="128" spans="1:11" x14ac:dyDescent="0.2">
      <c r="A128" s="18"/>
      <c r="B128" s="2"/>
      <c r="C128" s="2"/>
      <c r="D128" s="26" t="s">
        <v>189</v>
      </c>
      <c r="E128" s="10">
        <v>0</v>
      </c>
      <c r="F128" s="21">
        <v>0</v>
      </c>
      <c r="G128" s="10">
        <v>0</v>
      </c>
      <c r="H128" s="10">
        <v>0</v>
      </c>
      <c r="I128" s="10">
        <v>0</v>
      </c>
      <c r="J128" s="10">
        <v>0</v>
      </c>
      <c r="K128" s="2"/>
    </row>
    <row r="129" spans="1:11" x14ac:dyDescent="0.2">
      <c r="A129" s="15"/>
      <c r="B129" s="2"/>
      <c r="C129" s="2"/>
      <c r="D129" s="12" t="s">
        <v>190</v>
      </c>
      <c r="E129" s="10">
        <v>0</v>
      </c>
      <c r="F129" s="10">
        <v>1</v>
      </c>
      <c r="G129" s="10">
        <v>0</v>
      </c>
      <c r="H129" s="10">
        <v>0</v>
      </c>
      <c r="I129" s="10">
        <v>0</v>
      </c>
      <c r="J129" s="10">
        <v>0</v>
      </c>
      <c r="K129" s="2"/>
    </row>
    <row r="130" spans="1:11" x14ac:dyDescent="0.2">
      <c r="A130" s="14">
        <v>1238</v>
      </c>
      <c r="B130" s="2" t="s">
        <v>191</v>
      </c>
      <c r="C130" s="2" t="s">
        <v>191</v>
      </c>
      <c r="D130" s="2" t="s">
        <v>195</v>
      </c>
      <c r="E130" s="21">
        <v>1</v>
      </c>
      <c r="F130" s="10">
        <v>0</v>
      </c>
      <c r="G130" s="10">
        <v>0</v>
      </c>
      <c r="H130" s="10">
        <v>0</v>
      </c>
      <c r="I130" s="10">
        <v>0</v>
      </c>
      <c r="J130" s="10">
        <v>0</v>
      </c>
      <c r="K130" s="2"/>
    </row>
    <row r="131" spans="1:11" x14ac:dyDescent="0.2">
      <c r="A131" s="18"/>
      <c r="B131" s="2" t="s">
        <v>192</v>
      </c>
      <c r="C131" s="2" t="s">
        <v>192</v>
      </c>
      <c r="D131" s="2" t="s">
        <v>196</v>
      </c>
      <c r="E131" s="10">
        <v>1</v>
      </c>
      <c r="F131" s="10">
        <v>0</v>
      </c>
      <c r="G131" s="10">
        <v>0</v>
      </c>
      <c r="H131" s="10">
        <v>0</v>
      </c>
      <c r="I131" s="10">
        <v>0</v>
      </c>
      <c r="J131" s="10">
        <v>0</v>
      </c>
      <c r="K131" s="2"/>
    </row>
    <row r="132" spans="1:11" x14ac:dyDescent="0.2">
      <c r="A132" s="18"/>
      <c r="B132" s="2" t="s">
        <v>193</v>
      </c>
      <c r="C132" s="2" t="s">
        <v>193</v>
      </c>
      <c r="D132" s="2" t="s">
        <v>197</v>
      </c>
      <c r="E132" s="10">
        <v>1</v>
      </c>
      <c r="F132" s="10">
        <v>0</v>
      </c>
      <c r="G132" s="10">
        <v>0</v>
      </c>
      <c r="H132" s="10">
        <v>0</v>
      </c>
      <c r="I132" s="10">
        <v>0</v>
      </c>
      <c r="J132" s="10">
        <v>0</v>
      </c>
      <c r="K132" s="2"/>
    </row>
    <row r="133" spans="1:11" x14ac:dyDescent="0.2">
      <c r="A133" s="18"/>
      <c r="B133" s="2"/>
      <c r="C133" s="2" t="s">
        <v>141</v>
      </c>
      <c r="D133" s="2" t="s">
        <v>198</v>
      </c>
      <c r="E133" s="10">
        <v>0</v>
      </c>
      <c r="F133" s="10">
        <v>1</v>
      </c>
      <c r="G133" s="10">
        <v>0</v>
      </c>
      <c r="H133" s="10">
        <v>0</v>
      </c>
      <c r="I133" s="10">
        <v>0</v>
      </c>
      <c r="J133" s="10">
        <v>0</v>
      </c>
      <c r="K133" s="2"/>
    </row>
    <row r="134" spans="1:11" x14ac:dyDescent="0.2">
      <c r="A134" s="15"/>
      <c r="B134" s="2"/>
      <c r="C134" s="2" t="s">
        <v>194</v>
      </c>
      <c r="D134" s="22" t="s">
        <v>199</v>
      </c>
      <c r="E134" s="10">
        <v>0</v>
      </c>
      <c r="F134" s="10">
        <v>0</v>
      </c>
      <c r="G134" s="10">
        <v>1</v>
      </c>
      <c r="H134" s="10">
        <v>0</v>
      </c>
      <c r="I134" s="10">
        <v>0</v>
      </c>
      <c r="J134" s="10">
        <v>0</v>
      </c>
      <c r="K134" s="2" t="s">
        <v>259</v>
      </c>
    </row>
    <row r="135" spans="1:11" x14ac:dyDescent="0.2">
      <c r="A135" s="14">
        <v>2288</v>
      </c>
      <c r="B135" s="2" t="s">
        <v>204</v>
      </c>
      <c r="C135" s="2" t="s">
        <v>205</v>
      </c>
      <c r="D135" s="22" t="s">
        <v>208</v>
      </c>
      <c r="E135" s="10">
        <v>1</v>
      </c>
      <c r="F135" s="10">
        <v>0</v>
      </c>
      <c r="G135" s="10">
        <v>0</v>
      </c>
      <c r="H135" s="10">
        <v>0</v>
      </c>
      <c r="I135" s="10">
        <v>0</v>
      </c>
      <c r="J135" s="10">
        <v>0</v>
      </c>
      <c r="K135" s="2"/>
    </row>
    <row r="136" spans="1:11" x14ac:dyDescent="0.2">
      <c r="A136" s="18"/>
      <c r="B136" s="2"/>
      <c r="C136" s="2" t="s">
        <v>206</v>
      </c>
      <c r="D136" s="22" t="s">
        <v>209</v>
      </c>
      <c r="E136" s="10">
        <v>0</v>
      </c>
      <c r="F136" s="10">
        <v>0</v>
      </c>
      <c r="G136" s="10">
        <v>0</v>
      </c>
      <c r="H136" s="10">
        <v>0</v>
      </c>
      <c r="I136" s="10">
        <v>0</v>
      </c>
      <c r="J136" s="10">
        <v>0</v>
      </c>
      <c r="K136" s="2"/>
    </row>
    <row r="137" spans="1:11" x14ac:dyDescent="0.2">
      <c r="A137" s="15"/>
      <c r="B137" s="2"/>
      <c r="C137" s="2" t="s">
        <v>207</v>
      </c>
      <c r="D137" s="2" t="s">
        <v>210</v>
      </c>
      <c r="E137" s="10">
        <v>0</v>
      </c>
      <c r="F137" s="10">
        <v>1</v>
      </c>
      <c r="G137" s="10">
        <v>0</v>
      </c>
      <c r="H137" s="10">
        <v>0</v>
      </c>
      <c r="I137" s="10">
        <v>0</v>
      </c>
      <c r="J137" s="10">
        <v>0</v>
      </c>
      <c r="K137" s="2"/>
    </row>
    <row r="138" spans="1:11" x14ac:dyDescent="0.2">
      <c r="A138" s="14">
        <v>1121</v>
      </c>
      <c r="B138" s="2" t="s">
        <v>211</v>
      </c>
      <c r="C138" s="2" t="s">
        <v>211</v>
      </c>
      <c r="D138" s="2" t="s">
        <v>212</v>
      </c>
      <c r="E138" s="10">
        <v>1</v>
      </c>
      <c r="F138" s="10">
        <v>0</v>
      </c>
      <c r="G138" s="10">
        <v>0</v>
      </c>
      <c r="H138" s="10">
        <v>0</v>
      </c>
      <c r="I138" s="10">
        <v>0</v>
      </c>
      <c r="J138" s="10">
        <v>0</v>
      </c>
      <c r="K138" s="2"/>
    </row>
    <row r="139" spans="1:11" x14ac:dyDescent="0.2">
      <c r="A139" s="18"/>
      <c r="B139" s="2"/>
      <c r="C139" s="2"/>
      <c r="D139" s="2" t="s">
        <v>213</v>
      </c>
      <c r="E139" s="10">
        <v>0</v>
      </c>
      <c r="F139" s="10">
        <v>1</v>
      </c>
      <c r="G139" s="10">
        <v>0</v>
      </c>
      <c r="H139" s="10">
        <v>0</v>
      </c>
      <c r="I139" s="10">
        <v>0</v>
      </c>
      <c r="J139" s="10">
        <v>0</v>
      </c>
      <c r="K139" s="2"/>
    </row>
    <row r="140" spans="1:11" x14ac:dyDescent="0.2">
      <c r="A140" s="18"/>
      <c r="B140" s="2"/>
      <c r="C140" s="2"/>
      <c r="D140" s="22" t="s">
        <v>214</v>
      </c>
      <c r="E140" s="10">
        <v>0</v>
      </c>
      <c r="F140" s="10">
        <v>0</v>
      </c>
      <c r="G140" s="10">
        <v>1</v>
      </c>
      <c r="H140" s="10">
        <v>0</v>
      </c>
      <c r="I140" s="10">
        <v>0</v>
      </c>
      <c r="J140" s="10">
        <v>0</v>
      </c>
      <c r="K140" s="2"/>
    </row>
    <row r="141" spans="1:11" x14ac:dyDescent="0.2">
      <c r="A141" s="18"/>
      <c r="B141" s="2"/>
      <c r="C141" s="2"/>
      <c r="D141" s="22" t="s">
        <v>215</v>
      </c>
      <c r="E141" s="10">
        <v>0</v>
      </c>
      <c r="F141" s="10">
        <v>0</v>
      </c>
      <c r="G141" s="10">
        <v>0</v>
      </c>
      <c r="H141" s="10">
        <v>0</v>
      </c>
      <c r="I141" s="10">
        <v>1</v>
      </c>
      <c r="J141" s="10">
        <v>0</v>
      </c>
      <c r="K141" s="2"/>
    </row>
    <row r="142" spans="1:11" x14ac:dyDescent="0.2">
      <c r="A142" s="15"/>
      <c r="B142" s="2"/>
      <c r="C142" s="2"/>
      <c r="D142" s="22" t="s">
        <v>216</v>
      </c>
      <c r="E142" s="10">
        <v>0</v>
      </c>
      <c r="F142" s="10">
        <v>0</v>
      </c>
      <c r="G142" s="10">
        <v>0</v>
      </c>
      <c r="H142" s="10">
        <v>0</v>
      </c>
      <c r="I142" s="10">
        <v>0</v>
      </c>
      <c r="J142" s="10">
        <v>1</v>
      </c>
      <c r="K142" s="2"/>
    </row>
    <row r="143" spans="1:11" x14ac:dyDescent="0.2">
      <c r="A143" s="14">
        <v>90</v>
      </c>
      <c r="B143" s="2" t="s">
        <v>217</v>
      </c>
      <c r="C143" s="2" t="s">
        <v>219</v>
      </c>
      <c r="D143" s="2" t="s">
        <v>220</v>
      </c>
      <c r="E143" s="10">
        <v>1</v>
      </c>
      <c r="F143" s="10">
        <v>0</v>
      </c>
      <c r="G143" s="10">
        <v>0</v>
      </c>
      <c r="H143" s="10">
        <v>0</v>
      </c>
      <c r="I143" s="10">
        <v>0</v>
      </c>
      <c r="J143" s="10">
        <v>0</v>
      </c>
      <c r="K143" s="2"/>
    </row>
    <row r="144" spans="1:11" x14ac:dyDescent="0.2">
      <c r="A144" s="18"/>
      <c r="B144" s="2" t="s">
        <v>218</v>
      </c>
      <c r="C144" s="2"/>
      <c r="D144" s="22" t="s">
        <v>221</v>
      </c>
      <c r="E144" s="10">
        <v>0</v>
      </c>
      <c r="F144" s="10">
        <v>1</v>
      </c>
      <c r="G144" s="10">
        <v>0</v>
      </c>
      <c r="H144" s="10">
        <v>0</v>
      </c>
      <c r="I144" s="10">
        <v>0</v>
      </c>
      <c r="J144" s="10">
        <v>0</v>
      </c>
      <c r="K144" s="2"/>
    </row>
    <row r="145" spans="1:11" x14ac:dyDescent="0.2">
      <c r="A145" s="18"/>
      <c r="B145" s="2"/>
      <c r="C145" s="2"/>
      <c r="D145" s="22" t="s">
        <v>222</v>
      </c>
      <c r="E145" s="10">
        <v>0</v>
      </c>
      <c r="F145" s="10">
        <v>0</v>
      </c>
      <c r="G145" s="10">
        <v>1</v>
      </c>
      <c r="H145" s="10">
        <v>0</v>
      </c>
      <c r="I145" s="10">
        <v>0</v>
      </c>
      <c r="J145" s="10">
        <v>0</v>
      </c>
      <c r="K145" s="2" t="s">
        <v>259</v>
      </c>
    </row>
    <row r="146" spans="1:11" x14ac:dyDescent="0.2">
      <c r="A146" s="18"/>
      <c r="B146" s="2"/>
      <c r="C146" s="2"/>
      <c r="D146" s="22" t="s">
        <v>223</v>
      </c>
      <c r="E146" s="10">
        <v>0</v>
      </c>
      <c r="F146" s="10">
        <v>0</v>
      </c>
      <c r="G146" s="10">
        <v>0</v>
      </c>
      <c r="H146" s="10">
        <v>0</v>
      </c>
      <c r="I146" s="10">
        <v>1</v>
      </c>
      <c r="J146" s="10">
        <v>0</v>
      </c>
      <c r="K146" s="2"/>
    </row>
    <row r="147" spans="1:11" x14ac:dyDescent="0.2">
      <c r="A147" s="15"/>
      <c r="B147" s="2"/>
      <c r="C147" s="2"/>
      <c r="D147" s="22" t="s">
        <v>224</v>
      </c>
      <c r="E147" s="10">
        <v>0</v>
      </c>
      <c r="F147" s="10">
        <v>0</v>
      </c>
      <c r="G147" s="10">
        <v>0</v>
      </c>
      <c r="H147" s="10">
        <v>0</v>
      </c>
      <c r="I147" s="10">
        <v>0</v>
      </c>
      <c r="J147" s="10">
        <v>1</v>
      </c>
      <c r="K147" s="2"/>
    </row>
    <row r="148" spans="1:11" x14ac:dyDescent="0.2">
      <c r="A148" s="77">
        <v>1123</v>
      </c>
      <c r="B148" s="73" t="s">
        <v>117</v>
      </c>
      <c r="C148" s="73" t="s">
        <v>117</v>
      </c>
      <c r="D148" s="73" t="s">
        <v>228</v>
      </c>
      <c r="E148" s="74">
        <v>1</v>
      </c>
      <c r="F148" s="74">
        <v>0</v>
      </c>
      <c r="G148" s="74">
        <v>0</v>
      </c>
      <c r="H148" s="74">
        <v>0</v>
      </c>
      <c r="I148" s="74">
        <v>0</v>
      </c>
      <c r="J148" s="74">
        <v>0</v>
      </c>
      <c r="K148" s="129" t="s">
        <v>334</v>
      </c>
    </row>
    <row r="149" spans="1:11" x14ac:dyDescent="0.2">
      <c r="A149" s="78"/>
      <c r="B149" s="73" t="s">
        <v>227</v>
      </c>
      <c r="C149" s="73"/>
      <c r="D149" s="73" t="s">
        <v>229</v>
      </c>
      <c r="E149" s="74">
        <v>0</v>
      </c>
      <c r="F149" s="74">
        <v>1</v>
      </c>
      <c r="G149" s="74">
        <v>0</v>
      </c>
      <c r="H149" s="74">
        <v>0</v>
      </c>
      <c r="I149" s="74">
        <v>0</v>
      </c>
      <c r="J149" s="74">
        <v>0</v>
      </c>
      <c r="K149" s="130"/>
    </row>
    <row r="150" spans="1:11" x14ac:dyDescent="0.2">
      <c r="A150" s="78"/>
      <c r="B150" s="73"/>
      <c r="C150" s="73"/>
      <c r="D150" s="73" t="s">
        <v>230</v>
      </c>
      <c r="E150" s="74">
        <v>0</v>
      </c>
      <c r="F150" s="74">
        <v>0</v>
      </c>
      <c r="G150" s="74">
        <v>1</v>
      </c>
      <c r="H150" s="74">
        <v>0</v>
      </c>
      <c r="I150" s="74">
        <v>0</v>
      </c>
      <c r="J150" s="74">
        <v>0</v>
      </c>
      <c r="K150" s="130"/>
    </row>
    <row r="151" spans="1:11" x14ac:dyDescent="0.2">
      <c r="A151" s="78"/>
      <c r="B151" s="73"/>
      <c r="C151" s="73"/>
      <c r="D151" s="73" t="s">
        <v>231</v>
      </c>
      <c r="E151" s="74">
        <v>1</v>
      </c>
      <c r="F151" s="74">
        <v>0</v>
      </c>
      <c r="G151" s="74">
        <v>0</v>
      </c>
      <c r="H151" s="74">
        <v>0</v>
      </c>
      <c r="I151" s="74">
        <v>0</v>
      </c>
      <c r="J151" s="74">
        <v>0</v>
      </c>
      <c r="K151" s="130"/>
    </row>
    <row r="152" spans="1:11" x14ac:dyDescent="0.2">
      <c r="A152" s="78"/>
      <c r="B152" s="73"/>
      <c r="C152" s="73"/>
      <c r="D152" s="79" t="s">
        <v>232</v>
      </c>
      <c r="E152" s="74">
        <v>0</v>
      </c>
      <c r="F152" s="74">
        <v>0</v>
      </c>
      <c r="G152" s="74">
        <v>1</v>
      </c>
      <c r="H152" s="74">
        <v>0</v>
      </c>
      <c r="I152" s="74">
        <v>0</v>
      </c>
      <c r="J152" s="74">
        <v>0</v>
      </c>
      <c r="K152" s="130"/>
    </row>
    <row r="153" spans="1:11" x14ac:dyDescent="0.2">
      <c r="A153" s="78"/>
      <c r="B153" s="73"/>
      <c r="C153" s="73"/>
      <c r="D153" s="79" t="s">
        <v>233</v>
      </c>
      <c r="E153" s="74">
        <v>0</v>
      </c>
      <c r="F153" s="74">
        <v>0</v>
      </c>
      <c r="G153" s="74">
        <v>0</v>
      </c>
      <c r="H153" s="74">
        <v>0</v>
      </c>
      <c r="I153" s="74">
        <v>1</v>
      </c>
      <c r="J153" s="74">
        <v>0</v>
      </c>
      <c r="K153" s="130"/>
    </row>
    <row r="154" spans="1:11" x14ac:dyDescent="0.2">
      <c r="A154" s="80"/>
      <c r="B154" s="73"/>
      <c r="C154" s="73"/>
      <c r="D154" s="79" t="s">
        <v>234</v>
      </c>
      <c r="E154" s="74">
        <v>0</v>
      </c>
      <c r="F154" s="74">
        <v>0</v>
      </c>
      <c r="G154" s="74">
        <v>0</v>
      </c>
      <c r="H154" s="74">
        <v>0</v>
      </c>
      <c r="I154" s="74">
        <v>0</v>
      </c>
      <c r="J154" s="74">
        <v>1</v>
      </c>
      <c r="K154" s="131"/>
    </row>
    <row r="155" spans="1:11" x14ac:dyDescent="0.2">
      <c r="A155" s="81">
        <v>1882</v>
      </c>
      <c r="B155" s="82" t="s">
        <v>237</v>
      </c>
      <c r="C155" s="82" t="s">
        <v>186</v>
      </c>
      <c r="D155" s="82" t="s">
        <v>241</v>
      </c>
      <c r="E155" s="83">
        <v>0</v>
      </c>
      <c r="F155" s="83">
        <v>0</v>
      </c>
      <c r="G155" s="83">
        <v>0</v>
      </c>
      <c r="H155" s="83">
        <v>1</v>
      </c>
      <c r="I155" s="83">
        <v>0</v>
      </c>
      <c r="J155" s="83">
        <v>0</v>
      </c>
      <c r="K155" s="132" t="s">
        <v>381</v>
      </c>
    </row>
    <row r="156" spans="1:11" x14ac:dyDescent="0.2">
      <c r="A156" s="84"/>
      <c r="B156" s="82" t="s">
        <v>39</v>
      </c>
      <c r="C156" s="82" t="s">
        <v>238</v>
      </c>
      <c r="D156" s="82"/>
      <c r="E156" s="83">
        <v>0</v>
      </c>
      <c r="F156" s="83">
        <v>0</v>
      </c>
      <c r="G156" s="83">
        <v>0</v>
      </c>
      <c r="H156" s="83">
        <v>0</v>
      </c>
      <c r="I156" s="83">
        <v>0</v>
      </c>
      <c r="J156" s="83">
        <v>0</v>
      </c>
      <c r="K156" s="133"/>
    </row>
    <row r="157" spans="1:11" x14ac:dyDescent="0.2">
      <c r="A157" s="84"/>
      <c r="B157" s="82"/>
      <c r="C157" s="82" t="s">
        <v>239</v>
      </c>
      <c r="D157" s="82"/>
      <c r="E157" s="83">
        <v>0</v>
      </c>
      <c r="F157" s="83">
        <v>0</v>
      </c>
      <c r="G157" s="83">
        <v>0</v>
      </c>
      <c r="H157" s="83">
        <v>0</v>
      </c>
      <c r="I157" s="83">
        <v>0</v>
      </c>
      <c r="J157" s="83">
        <v>0</v>
      </c>
      <c r="K157" s="133"/>
    </row>
    <row r="158" spans="1:11" x14ac:dyDescent="0.2">
      <c r="A158" s="85"/>
      <c r="B158" s="82"/>
      <c r="C158" s="82" t="s">
        <v>240</v>
      </c>
      <c r="D158" s="82"/>
      <c r="E158" s="83">
        <v>0</v>
      </c>
      <c r="F158" s="83">
        <v>0</v>
      </c>
      <c r="G158" s="83">
        <v>0</v>
      </c>
      <c r="H158" s="83">
        <v>0</v>
      </c>
      <c r="I158" s="83">
        <v>0</v>
      </c>
      <c r="J158" s="83">
        <v>0</v>
      </c>
      <c r="K158" s="134"/>
    </row>
    <row r="159" spans="1:11" x14ac:dyDescent="0.2">
      <c r="A159" s="14">
        <v>2526</v>
      </c>
      <c r="B159" s="2" t="s">
        <v>130</v>
      </c>
      <c r="C159" s="2" t="s">
        <v>243</v>
      </c>
      <c r="D159" s="2"/>
      <c r="E159" s="10">
        <v>0</v>
      </c>
      <c r="F159" s="10">
        <v>0</v>
      </c>
      <c r="G159" s="10">
        <v>0</v>
      </c>
      <c r="H159" s="10">
        <v>0</v>
      </c>
      <c r="I159" s="10">
        <v>0</v>
      </c>
      <c r="J159" s="10">
        <v>0</v>
      </c>
      <c r="K159" s="2"/>
    </row>
    <row r="160" spans="1:11" x14ac:dyDescent="0.2">
      <c r="A160" s="15"/>
      <c r="B160" s="2" t="s">
        <v>242</v>
      </c>
      <c r="C160" s="2"/>
      <c r="D160" s="2"/>
      <c r="E160" s="10">
        <v>0</v>
      </c>
      <c r="F160" s="10">
        <v>0</v>
      </c>
      <c r="G160" s="10">
        <v>0</v>
      </c>
      <c r="H160" s="10">
        <v>0</v>
      </c>
      <c r="I160" s="10">
        <v>0</v>
      </c>
      <c r="J160" s="10">
        <v>0</v>
      </c>
      <c r="K160" s="2"/>
    </row>
    <row r="161" spans="1:11" x14ac:dyDescent="0.2">
      <c r="A161" s="14">
        <v>688</v>
      </c>
      <c r="B161" s="2" t="s">
        <v>163</v>
      </c>
      <c r="C161" s="2" t="s">
        <v>244</v>
      </c>
      <c r="D161" s="22" t="s">
        <v>245</v>
      </c>
      <c r="E161" s="10">
        <v>0</v>
      </c>
      <c r="F161" s="10">
        <v>0</v>
      </c>
      <c r="G161" s="24">
        <v>1</v>
      </c>
      <c r="H161" s="10">
        <v>0</v>
      </c>
      <c r="I161" s="10">
        <v>0</v>
      </c>
      <c r="J161" s="10">
        <v>0</v>
      </c>
      <c r="K161" s="2"/>
    </row>
    <row r="162" spans="1:11" x14ac:dyDescent="0.2">
      <c r="A162" s="18"/>
      <c r="B162" s="28"/>
      <c r="C162" s="2"/>
      <c r="D162" s="1" t="s">
        <v>304</v>
      </c>
      <c r="E162" s="10">
        <v>0</v>
      </c>
      <c r="F162" s="10">
        <v>0</v>
      </c>
      <c r="G162" s="30">
        <v>0</v>
      </c>
      <c r="H162" s="10">
        <v>0</v>
      </c>
      <c r="I162" s="10">
        <v>1</v>
      </c>
      <c r="J162" s="10">
        <v>0</v>
      </c>
      <c r="K162" s="2"/>
    </row>
    <row r="163" spans="1:11" x14ac:dyDescent="0.2">
      <c r="A163" s="18"/>
      <c r="B163" s="28"/>
      <c r="C163" s="2"/>
      <c r="D163" s="1" t="s">
        <v>305</v>
      </c>
      <c r="E163" s="10">
        <v>0</v>
      </c>
      <c r="F163" s="10">
        <v>0</v>
      </c>
      <c r="G163" s="30">
        <v>0</v>
      </c>
      <c r="H163" s="10">
        <v>0</v>
      </c>
      <c r="I163" s="10">
        <v>0</v>
      </c>
      <c r="J163" s="10">
        <v>1</v>
      </c>
      <c r="K163" s="2"/>
    </row>
    <row r="164" spans="1:11" x14ac:dyDescent="0.2">
      <c r="A164" s="15"/>
      <c r="B164" s="28"/>
      <c r="C164" s="2"/>
      <c r="D164" s="1" t="s">
        <v>316</v>
      </c>
      <c r="E164" s="10">
        <v>0</v>
      </c>
      <c r="F164" s="10">
        <v>0</v>
      </c>
      <c r="G164" s="30">
        <v>0</v>
      </c>
      <c r="H164" s="10">
        <v>1</v>
      </c>
      <c r="I164" s="10">
        <v>0</v>
      </c>
      <c r="J164" s="10">
        <v>0</v>
      </c>
      <c r="K164" s="2"/>
    </row>
    <row r="165" spans="1:11" x14ac:dyDescent="0.2">
      <c r="A165" s="14" t="s">
        <v>298</v>
      </c>
      <c r="B165" s="28" t="s">
        <v>247</v>
      </c>
      <c r="C165" s="2" t="s">
        <v>248</v>
      </c>
      <c r="D165" s="2" t="s">
        <v>249</v>
      </c>
      <c r="E165" s="10">
        <v>1</v>
      </c>
      <c r="F165" s="10">
        <v>0</v>
      </c>
      <c r="G165" s="10">
        <v>0</v>
      </c>
      <c r="H165" s="10">
        <v>0</v>
      </c>
      <c r="I165" s="10">
        <v>0</v>
      </c>
      <c r="J165" s="10">
        <v>0</v>
      </c>
      <c r="K165" s="2" t="s">
        <v>333</v>
      </c>
    </row>
    <row r="166" spans="1:11" x14ac:dyDescent="0.2">
      <c r="A166" s="18"/>
      <c r="B166" s="28" t="s">
        <v>248</v>
      </c>
      <c r="C166" s="2"/>
      <c r="D166" s="2" t="s">
        <v>250</v>
      </c>
      <c r="E166" s="10">
        <v>1</v>
      </c>
      <c r="F166" s="10">
        <v>0</v>
      </c>
      <c r="G166" s="10">
        <v>0</v>
      </c>
      <c r="H166" s="10">
        <v>0</v>
      </c>
      <c r="I166" s="10">
        <v>0</v>
      </c>
      <c r="J166" s="10">
        <v>0</v>
      </c>
      <c r="K166" s="2"/>
    </row>
    <row r="167" spans="1:11" x14ac:dyDescent="0.2">
      <c r="A167" s="18"/>
      <c r="B167" s="28"/>
      <c r="C167" s="2"/>
      <c r="D167" s="2" t="s">
        <v>251</v>
      </c>
      <c r="E167" s="10">
        <v>0</v>
      </c>
      <c r="F167" s="10">
        <v>1</v>
      </c>
      <c r="G167" s="10">
        <v>0</v>
      </c>
      <c r="H167" s="10">
        <v>0</v>
      </c>
      <c r="I167" s="10">
        <v>0</v>
      </c>
      <c r="J167" s="10">
        <v>0</v>
      </c>
      <c r="K167" s="2"/>
    </row>
    <row r="168" spans="1:11" x14ac:dyDescent="0.2">
      <c r="A168" s="18"/>
      <c r="B168" s="28"/>
      <c r="C168" s="2"/>
      <c r="D168" s="2" t="s">
        <v>299</v>
      </c>
      <c r="E168" s="10">
        <v>0</v>
      </c>
      <c r="F168" s="10">
        <v>0</v>
      </c>
      <c r="G168" s="10">
        <v>1</v>
      </c>
      <c r="H168" s="10">
        <v>0</v>
      </c>
      <c r="I168" s="10">
        <v>0</v>
      </c>
      <c r="J168" s="10">
        <v>0</v>
      </c>
      <c r="K168" s="2"/>
    </row>
    <row r="169" spans="1:11" x14ac:dyDescent="0.2">
      <c r="A169" s="18"/>
      <c r="B169" s="28"/>
      <c r="C169" s="2"/>
      <c r="D169" s="22" t="s">
        <v>252</v>
      </c>
      <c r="E169" s="10">
        <v>0</v>
      </c>
      <c r="F169" s="10">
        <v>0</v>
      </c>
      <c r="G169" s="24">
        <v>1</v>
      </c>
      <c r="H169" s="10">
        <v>0</v>
      </c>
      <c r="I169" s="10">
        <v>0</v>
      </c>
      <c r="J169" s="10">
        <v>0</v>
      </c>
      <c r="K169" s="2" t="s">
        <v>333</v>
      </c>
    </row>
    <row r="170" spans="1:11" x14ac:dyDescent="0.2">
      <c r="A170" s="29"/>
      <c r="B170" s="28"/>
      <c r="C170" s="2"/>
      <c r="D170" s="22" t="s">
        <v>253</v>
      </c>
      <c r="E170" s="10">
        <v>0</v>
      </c>
      <c r="F170" s="10">
        <v>0</v>
      </c>
      <c r="G170" s="10">
        <v>1</v>
      </c>
      <c r="H170" s="10">
        <v>0</v>
      </c>
      <c r="I170" s="10">
        <v>0</v>
      </c>
      <c r="J170" s="10">
        <v>0</v>
      </c>
      <c r="K170" s="2"/>
    </row>
    <row r="171" spans="1:11" x14ac:dyDescent="0.2">
      <c r="A171" s="18"/>
      <c r="B171" s="28"/>
      <c r="C171" s="2"/>
      <c r="D171" s="2" t="s">
        <v>301</v>
      </c>
      <c r="E171" s="10">
        <v>0</v>
      </c>
      <c r="F171" s="10">
        <v>0</v>
      </c>
      <c r="G171" s="10">
        <v>0</v>
      </c>
      <c r="H171" s="10">
        <v>0</v>
      </c>
      <c r="I171" s="10">
        <v>1</v>
      </c>
      <c r="J171" s="10">
        <v>0</v>
      </c>
      <c r="K171" s="2"/>
    </row>
    <row r="172" spans="1:11" x14ac:dyDescent="0.2">
      <c r="A172" s="15"/>
      <c r="B172" s="28"/>
      <c r="C172" s="2"/>
      <c r="D172" s="2" t="s">
        <v>302</v>
      </c>
      <c r="E172" s="10">
        <v>0</v>
      </c>
      <c r="F172" s="10">
        <v>0</v>
      </c>
      <c r="G172" s="10">
        <v>0</v>
      </c>
      <c r="H172" s="10">
        <v>0</v>
      </c>
      <c r="I172" s="10">
        <v>0</v>
      </c>
      <c r="J172" s="10">
        <v>1</v>
      </c>
      <c r="K172" s="2"/>
    </row>
    <row r="173" spans="1:11" x14ac:dyDescent="0.2">
      <c r="A173" s="14">
        <v>2883</v>
      </c>
      <c r="B173" s="28" t="s">
        <v>254</v>
      </c>
      <c r="C173" s="2" t="s">
        <v>33</v>
      </c>
      <c r="D173" s="2" t="s">
        <v>256</v>
      </c>
      <c r="E173" s="10">
        <v>1</v>
      </c>
      <c r="F173" s="10">
        <v>0</v>
      </c>
      <c r="G173" s="10">
        <v>0</v>
      </c>
      <c r="H173" s="10">
        <v>0</v>
      </c>
      <c r="I173" s="10">
        <v>0</v>
      </c>
      <c r="J173" s="10">
        <v>0</v>
      </c>
      <c r="K173" s="2"/>
    </row>
    <row r="174" spans="1:11" x14ac:dyDescent="0.2">
      <c r="A174" s="18"/>
      <c r="B174" s="28" t="s">
        <v>255</v>
      </c>
      <c r="C174" s="2"/>
      <c r="D174" s="2" t="s">
        <v>257</v>
      </c>
      <c r="E174" s="10">
        <v>0</v>
      </c>
      <c r="F174" s="10">
        <v>1</v>
      </c>
      <c r="G174" s="10">
        <v>0</v>
      </c>
      <c r="H174" s="10">
        <v>0</v>
      </c>
      <c r="I174" s="10">
        <v>0</v>
      </c>
      <c r="J174" s="10">
        <v>0</v>
      </c>
      <c r="K174" s="2"/>
    </row>
    <row r="175" spans="1:11" x14ac:dyDescent="0.2">
      <c r="A175" s="18"/>
      <c r="B175" s="28"/>
      <c r="C175" s="2"/>
      <c r="D175" s="22" t="s">
        <v>258</v>
      </c>
      <c r="E175" s="10">
        <v>0</v>
      </c>
      <c r="F175" s="10">
        <v>0</v>
      </c>
      <c r="G175" s="10">
        <v>1</v>
      </c>
      <c r="H175" s="10">
        <v>0</v>
      </c>
      <c r="I175" s="10">
        <v>0</v>
      </c>
      <c r="J175" s="10">
        <v>0</v>
      </c>
      <c r="K175" s="2"/>
    </row>
    <row r="176" spans="1:11" x14ac:dyDescent="0.2">
      <c r="A176" s="15"/>
      <c r="B176" s="28"/>
      <c r="C176" s="2"/>
      <c r="D176" s="1" t="s">
        <v>303</v>
      </c>
      <c r="E176" s="10">
        <v>0</v>
      </c>
      <c r="F176" s="10">
        <v>0</v>
      </c>
      <c r="G176" s="10">
        <v>0</v>
      </c>
      <c r="H176" s="10">
        <v>0</v>
      </c>
      <c r="I176" s="10">
        <v>1</v>
      </c>
      <c r="J176" s="10">
        <v>0</v>
      </c>
      <c r="K176" s="2"/>
    </row>
    <row r="177" spans="1:11" x14ac:dyDescent="0.2">
      <c r="A177" s="18">
        <v>2881</v>
      </c>
      <c r="B177" s="28" t="s">
        <v>260</v>
      </c>
      <c r="C177" s="2" t="s">
        <v>262</v>
      </c>
      <c r="D177" s="2" t="s">
        <v>263</v>
      </c>
      <c r="E177" s="10">
        <v>1</v>
      </c>
      <c r="F177" s="10">
        <v>0</v>
      </c>
      <c r="G177" s="10">
        <v>0</v>
      </c>
      <c r="H177" s="10">
        <v>0</v>
      </c>
      <c r="I177" s="10">
        <v>0</v>
      </c>
      <c r="J177" s="10">
        <v>0</v>
      </c>
      <c r="K177" s="2" t="s">
        <v>246</v>
      </c>
    </row>
    <row r="178" spans="1:11" x14ac:dyDescent="0.2">
      <c r="A178" s="18"/>
      <c r="B178" s="28" t="s">
        <v>261</v>
      </c>
      <c r="C178" s="2" t="s">
        <v>261</v>
      </c>
      <c r="D178" s="2" t="s">
        <v>264</v>
      </c>
      <c r="E178" s="10">
        <v>0</v>
      </c>
      <c r="F178" s="10">
        <v>1</v>
      </c>
      <c r="G178" s="10">
        <v>0</v>
      </c>
      <c r="H178" s="10">
        <v>0</v>
      </c>
      <c r="I178" s="10">
        <v>0</v>
      </c>
      <c r="J178" s="10">
        <v>0</v>
      </c>
      <c r="K178" s="2"/>
    </row>
    <row r="179" spans="1:11" x14ac:dyDescent="0.2">
      <c r="A179" s="18"/>
      <c r="B179" s="28"/>
      <c r="C179" s="2"/>
      <c r="D179" s="22" t="s">
        <v>265</v>
      </c>
      <c r="E179" s="10">
        <v>0</v>
      </c>
      <c r="F179" s="10">
        <v>0</v>
      </c>
      <c r="G179" s="10">
        <v>1</v>
      </c>
      <c r="H179" s="10">
        <v>0</v>
      </c>
      <c r="I179" s="10">
        <v>0</v>
      </c>
      <c r="J179" s="10">
        <v>0</v>
      </c>
      <c r="K179" s="2"/>
    </row>
    <row r="180" spans="1:11" x14ac:dyDescent="0.2">
      <c r="A180" s="18"/>
      <c r="B180" s="28"/>
      <c r="C180" s="2"/>
      <c r="D180" s="2" t="s">
        <v>266</v>
      </c>
      <c r="E180" s="10">
        <v>0</v>
      </c>
      <c r="F180" s="10">
        <v>0</v>
      </c>
      <c r="G180" s="10">
        <v>0</v>
      </c>
      <c r="H180" s="10">
        <v>0</v>
      </c>
      <c r="I180" s="10">
        <v>1</v>
      </c>
      <c r="J180" s="10">
        <v>0</v>
      </c>
      <c r="K180" s="2"/>
    </row>
    <row r="181" spans="1:11" x14ac:dyDescent="0.2">
      <c r="A181" s="15"/>
      <c r="B181" s="28"/>
      <c r="C181" s="2"/>
      <c r="D181" s="1" t="s">
        <v>300</v>
      </c>
      <c r="E181" s="10">
        <v>0</v>
      </c>
      <c r="F181" s="10">
        <v>0</v>
      </c>
      <c r="G181" s="10">
        <v>0</v>
      </c>
      <c r="H181" s="10">
        <v>0</v>
      </c>
      <c r="I181" s="10">
        <v>0</v>
      </c>
      <c r="J181" s="10">
        <v>1</v>
      </c>
      <c r="K181" s="27"/>
    </row>
    <row r="182" spans="1:11" x14ac:dyDescent="0.2">
      <c r="A182" s="78">
        <v>1031</v>
      </c>
      <c r="B182" s="73" t="s">
        <v>267</v>
      </c>
      <c r="C182" s="73" t="s">
        <v>267</v>
      </c>
      <c r="D182" s="73"/>
      <c r="E182" s="74">
        <v>0</v>
      </c>
      <c r="F182" s="74">
        <v>0</v>
      </c>
      <c r="G182" s="74">
        <v>0</v>
      </c>
      <c r="H182" s="74">
        <v>0</v>
      </c>
      <c r="I182" s="74">
        <v>0</v>
      </c>
      <c r="J182" s="74">
        <v>0</v>
      </c>
      <c r="K182" s="129" t="s">
        <v>335</v>
      </c>
    </row>
    <row r="183" spans="1:11" x14ac:dyDescent="0.2">
      <c r="A183" s="78"/>
      <c r="B183" s="73" t="s">
        <v>117</v>
      </c>
      <c r="C183" s="73" t="s">
        <v>117</v>
      </c>
      <c r="D183" s="73"/>
      <c r="E183" s="74">
        <v>0</v>
      </c>
      <c r="F183" s="74">
        <v>0</v>
      </c>
      <c r="G183" s="74">
        <v>0</v>
      </c>
      <c r="H183" s="74">
        <v>0</v>
      </c>
      <c r="I183" s="74">
        <v>0</v>
      </c>
      <c r="J183" s="74">
        <v>0</v>
      </c>
      <c r="K183" s="130"/>
    </row>
    <row r="184" spans="1:11" x14ac:dyDescent="0.2">
      <c r="A184" s="80"/>
      <c r="B184" s="73" t="s">
        <v>6</v>
      </c>
      <c r="C184" s="73" t="s">
        <v>6</v>
      </c>
      <c r="D184" s="73"/>
      <c r="E184" s="74">
        <v>0</v>
      </c>
      <c r="F184" s="74">
        <v>0</v>
      </c>
      <c r="G184" s="74">
        <v>0</v>
      </c>
      <c r="H184" s="74">
        <v>0</v>
      </c>
      <c r="I184" s="74">
        <v>0</v>
      </c>
      <c r="J184" s="74">
        <v>0</v>
      </c>
      <c r="K184" s="131"/>
    </row>
    <row r="185" spans="1:11" x14ac:dyDescent="0.2">
      <c r="A185" s="77">
        <v>2432</v>
      </c>
      <c r="B185" s="73" t="s">
        <v>267</v>
      </c>
      <c r="C185" s="73" t="s">
        <v>267</v>
      </c>
      <c r="D185" s="73" t="s">
        <v>268</v>
      </c>
      <c r="E185" s="74">
        <v>1</v>
      </c>
      <c r="F185" s="74">
        <v>0</v>
      </c>
      <c r="G185" s="74">
        <v>0</v>
      </c>
      <c r="H185" s="74">
        <v>0</v>
      </c>
      <c r="I185" s="74">
        <v>0</v>
      </c>
      <c r="J185" s="74">
        <v>0</v>
      </c>
      <c r="K185" s="129" t="s">
        <v>336</v>
      </c>
    </row>
    <row r="186" spans="1:11" x14ac:dyDescent="0.2">
      <c r="A186" s="78"/>
      <c r="B186" s="73" t="s">
        <v>117</v>
      </c>
      <c r="C186" s="73" t="s">
        <v>117</v>
      </c>
      <c r="D186" s="73" t="s">
        <v>269</v>
      </c>
      <c r="E186" s="74">
        <v>1</v>
      </c>
      <c r="F186" s="74">
        <v>0</v>
      </c>
      <c r="G186" s="74">
        <v>0</v>
      </c>
      <c r="H186" s="74">
        <v>0</v>
      </c>
      <c r="I186" s="74">
        <v>0</v>
      </c>
      <c r="J186" s="74">
        <v>0</v>
      </c>
      <c r="K186" s="130"/>
    </row>
    <row r="187" spans="1:11" x14ac:dyDescent="0.2">
      <c r="A187" s="80"/>
      <c r="B187" s="73" t="s">
        <v>6</v>
      </c>
      <c r="C187" s="73" t="s">
        <v>6</v>
      </c>
      <c r="D187" s="73"/>
      <c r="E187" s="74">
        <v>0</v>
      </c>
      <c r="F187" s="74">
        <v>0</v>
      </c>
      <c r="G187" s="74">
        <v>0</v>
      </c>
      <c r="H187" s="74">
        <v>0</v>
      </c>
      <c r="I187" s="74">
        <v>0</v>
      </c>
      <c r="J187" s="74">
        <v>0</v>
      </c>
      <c r="K187" s="131"/>
    </row>
    <row r="188" spans="1:11" x14ac:dyDescent="0.2">
      <c r="A188" s="14">
        <v>1997</v>
      </c>
      <c r="B188" s="2" t="s">
        <v>270</v>
      </c>
      <c r="C188" s="2" t="s">
        <v>272</v>
      </c>
      <c r="D188" s="2"/>
      <c r="E188" s="10">
        <v>0</v>
      </c>
      <c r="F188" s="10">
        <v>0</v>
      </c>
      <c r="G188" s="10">
        <v>0</v>
      </c>
      <c r="H188" s="10">
        <v>0</v>
      </c>
      <c r="I188" s="10">
        <v>0</v>
      </c>
      <c r="J188" s="10">
        <v>0</v>
      </c>
      <c r="K188" s="2"/>
    </row>
    <row r="189" spans="1:11" x14ac:dyDescent="0.2">
      <c r="A189" s="15"/>
      <c r="B189" s="2" t="s">
        <v>271</v>
      </c>
      <c r="C189" s="2"/>
      <c r="D189" s="2"/>
      <c r="E189" s="10">
        <v>0</v>
      </c>
      <c r="F189" s="10">
        <v>0</v>
      </c>
      <c r="G189" s="10">
        <v>0</v>
      </c>
      <c r="H189" s="10">
        <v>0</v>
      </c>
      <c r="I189" s="10">
        <v>0</v>
      </c>
      <c r="J189" s="10">
        <v>0</v>
      </c>
      <c r="K189" s="2"/>
    </row>
    <row r="190" spans="1:11" x14ac:dyDescent="0.2">
      <c r="A190" s="14">
        <v>1943</v>
      </c>
      <c r="B190" s="2" t="s">
        <v>273</v>
      </c>
      <c r="C190" s="2" t="s">
        <v>278</v>
      </c>
      <c r="D190" s="2"/>
      <c r="E190" s="10">
        <v>0</v>
      </c>
      <c r="F190" s="10">
        <v>0</v>
      </c>
      <c r="G190" s="10">
        <v>0</v>
      </c>
      <c r="H190" s="10">
        <v>0</v>
      </c>
      <c r="I190" s="10">
        <v>0</v>
      </c>
      <c r="J190" s="10">
        <v>0</v>
      </c>
      <c r="K190" s="2"/>
    </row>
    <row r="191" spans="1:11" x14ac:dyDescent="0.2">
      <c r="A191" s="18"/>
      <c r="B191" s="2" t="s">
        <v>274</v>
      </c>
      <c r="C191" s="2"/>
      <c r="D191" s="2"/>
      <c r="E191" s="10">
        <v>0</v>
      </c>
      <c r="F191" s="10">
        <v>0</v>
      </c>
      <c r="G191" s="10">
        <v>0</v>
      </c>
      <c r="H191" s="10">
        <v>0</v>
      </c>
      <c r="I191" s="10">
        <v>0</v>
      </c>
      <c r="J191" s="10">
        <v>0</v>
      </c>
      <c r="K191" s="2"/>
    </row>
    <row r="192" spans="1:11" x14ac:dyDescent="0.2">
      <c r="A192" s="18"/>
      <c r="B192" s="2" t="s">
        <v>275</v>
      </c>
      <c r="C192" s="2"/>
      <c r="D192" s="2"/>
      <c r="E192" s="10">
        <v>0</v>
      </c>
      <c r="F192" s="10">
        <v>0</v>
      </c>
      <c r="G192" s="10">
        <v>0</v>
      </c>
      <c r="H192" s="10">
        <v>0</v>
      </c>
      <c r="I192" s="10">
        <v>0</v>
      </c>
      <c r="J192" s="10">
        <v>0</v>
      </c>
      <c r="K192" s="2"/>
    </row>
    <row r="193" spans="1:11" x14ac:dyDescent="0.2">
      <c r="A193" s="18"/>
      <c r="B193" s="2" t="s">
        <v>276</v>
      </c>
      <c r="C193" s="2"/>
      <c r="D193" s="2"/>
      <c r="E193" s="10">
        <v>0</v>
      </c>
      <c r="F193" s="10">
        <v>0</v>
      </c>
      <c r="G193" s="10">
        <v>0</v>
      </c>
      <c r="H193" s="10">
        <v>0</v>
      </c>
      <c r="I193" s="10">
        <v>0</v>
      </c>
      <c r="J193" s="10">
        <v>0</v>
      </c>
      <c r="K193" s="2"/>
    </row>
    <row r="194" spans="1:11" x14ac:dyDescent="0.2">
      <c r="A194" s="15"/>
      <c r="B194" s="2" t="s">
        <v>277</v>
      </c>
      <c r="C194" s="2"/>
      <c r="D194" s="2"/>
      <c r="E194" s="10">
        <v>0</v>
      </c>
      <c r="F194" s="10">
        <v>0</v>
      </c>
      <c r="G194" s="10">
        <v>0</v>
      </c>
      <c r="H194" s="10">
        <v>0</v>
      </c>
      <c r="I194" s="10">
        <v>0</v>
      </c>
      <c r="J194" s="10">
        <v>0</v>
      </c>
      <c r="K194" s="2"/>
    </row>
    <row r="195" spans="1:11" x14ac:dyDescent="0.2">
      <c r="A195" s="88">
        <v>1244</v>
      </c>
      <c r="B195" s="89" t="s">
        <v>33</v>
      </c>
      <c r="C195" s="89" t="s">
        <v>280</v>
      </c>
      <c r="D195" s="89"/>
      <c r="E195" s="90">
        <v>0</v>
      </c>
      <c r="F195" s="90">
        <v>0</v>
      </c>
      <c r="G195" s="90">
        <v>0</v>
      </c>
      <c r="H195" s="90">
        <v>0</v>
      </c>
      <c r="I195" s="90">
        <v>0</v>
      </c>
      <c r="J195" s="90">
        <v>0</v>
      </c>
      <c r="K195" s="126" t="s">
        <v>396</v>
      </c>
    </row>
    <row r="196" spans="1:11" x14ac:dyDescent="0.2">
      <c r="A196" s="91"/>
      <c r="B196" s="89" t="s">
        <v>279</v>
      </c>
      <c r="C196" s="89"/>
      <c r="D196" s="89"/>
      <c r="E196" s="90">
        <v>0</v>
      </c>
      <c r="F196" s="90">
        <v>0</v>
      </c>
      <c r="G196" s="90">
        <v>0</v>
      </c>
      <c r="H196" s="90">
        <v>0</v>
      </c>
      <c r="I196" s="90">
        <v>0</v>
      </c>
      <c r="J196" s="90">
        <v>0</v>
      </c>
      <c r="K196" s="127"/>
    </row>
    <row r="197" spans="1:11" x14ac:dyDescent="0.2">
      <c r="A197" s="91"/>
      <c r="B197" s="89" t="s">
        <v>68</v>
      </c>
      <c r="C197" s="89"/>
      <c r="D197" s="89"/>
      <c r="E197" s="90">
        <v>0</v>
      </c>
      <c r="F197" s="90">
        <v>0</v>
      </c>
      <c r="G197" s="90">
        <v>0</v>
      </c>
      <c r="H197" s="90">
        <v>0</v>
      </c>
      <c r="I197" s="90">
        <v>0</v>
      </c>
      <c r="J197" s="90">
        <v>0</v>
      </c>
      <c r="K197" s="127"/>
    </row>
    <row r="198" spans="1:11" x14ac:dyDescent="0.2">
      <c r="A198" s="93"/>
      <c r="B198" s="89" t="s">
        <v>69</v>
      </c>
      <c r="C198" s="89"/>
      <c r="D198" s="89"/>
      <c r="E198" s="90">
        <v>0</v>
      </c>
      <c r="F198" s="90">
        <v>0</v>
      </c>
      <c r="G198" s="90">
        <v>0</v>
      </c>
      <c r="H198" s="90">
        <v>0</v>
      </c>
      <c r="I198" s="90">
        <v>0</v>
      </c>
      <c r="J198" s="90">
        <v>0</v>
      </c>
      <c r="K198" s="128"/>
    </row>
    <row r="199" spans="1:11" x14ac:dyDescent="0.2">
      <c r="A199" s="14">
        <v>2140</v>
      </c>
      <c r="B199" s="2" t="s">
        <v>281</v>
      </c>
      <c r="C199" s="2" t="s">
        <v>283</v>
      </c>
      <c r="D199" s="2"/>
      <c r="E199" s="10">
        <v>0</v>
      </c>
      <c r="F199" s="10">
        <v>0</v>
      </c>
      <c r="G199" s="10">
        <v>0</v>
      </c>
      <c r="H199" s="10">
        <v>0</v>
      </c>
      <c r="I199" s="10">
        <v>0</v>
      </c>
      <c r="J199" s="10">
        <v>0</v>
      </c>
      <c r="K199" s="2"/>
    </row>
    <row r="200" spans="1:11" x14ac:dyDescent="0.2">
      <c r="A200" s="15"/>
      <c r="B200" s="2" t="s">
        <v>282</v>
      </c>
      <c r="C200" s="2" t="s">
        <v>281</v>
      </c>
      <c r="D200" s="2"/>
      <c r="E200" s="10">
        <v>0</v>
      </c>
      <c r="F200" s="10">
        <v>0</v>
      </c>
      <c r="G200" s="10">
        <v>0</v>
      </c>
      <c r="H200" s="10">
        <v>0</v>
      </c>
      <c r="I200" s="10">
        <v>0</v>
      </c>
      <c r="J200" s="10">
        <v>0</v>
      </c>
      <c r="K200" s="2"/>
    </row>
    <row r="201" spans="1:11" x14ac:dyDescent="0.2">
      <c r="A201" s="14">
        <v>2158</v>
      </c>
      <c r="B201" s="2" t="s">
        <v>284</v>
      </c>
      <c r="C201" s="2" t="s">
        <v>286</v>
      </c>
      <c r="D201" s="2" t="s">
        <v>291</v>
      </c>
      <c r="E201" s="10">
        <v>0</v>
      </c>
      <c r="F201" s="10">
        <v>0</v>
      </c>
      <c r="G201" s="10">
        <v>0</v>
      </c>
      <c r="H201" s="10">
        <v>1</v>
      </c>
      <c r="I201" s="10">
        <v>0</v>
      </c>
      <c r="J201" s="10">
        <v>0</v>
      </c>
      <c r="K201" s="2"/>
    </row>
    <row r="202" spans="1:11" x14ac:dyDescent="0.2">
      <c r="A202" s="18"/>
      <c r="B202" s="2" t="s">
        <v>285</v>
      </c>
      <c r="C202" s="2" t="s">
        <v>287</v>
      </c>
      <c r="D202" s="2"/>
      <c r="E202" s="10">
        <v>0</v>
      </c>
      <c r="F202" s="10">
        <v>0</v>
      </c>
      <c r="G202" s="10">
        <v>0</v>
      </c>
      <c r="H202" s="10">
        <v>0</v>
      </c>
      <c r="I202" s="10">
        <v>0</v>
      </c>
      <c r="J202" s="10">
        <v>0</v>
      </c>
      <c r="K202" s="2"/>
    </row>
    <row r="203" spans="1:11" x14ac:dyDescent="0.2">
      <c r="A203" s="18"/>
      <c r="B203" s="2"/>
      <c r="C203" s="2" t="s">
        <v>288</v>
      </c>
      <c r="D203" s="2"/>
      <c r="E203" s="10">
        <v>0</v>
      </c>
      <c r="F203" s="10">
        <v>0</v>
      </c>
      <c r="G203" s="10">
        <v>0</v>
      </c>
      <c r="H203" s="10">
        <v>0</v>
      </c>
      <c r="I203" s="10">
        <v>0</v>
      </c>
      <c r="J203" s="10">
        <v>0</v>
      </c>
      <c r="K203" s="2"/>
    </row>
    <row r="204" spans="1:11" x14ac:dyDescent="0.2">
      <c r="A204" s="18"/>
      <c r="B204" s="2"/>
      <c r="C204" s="2" t="s">
        <v>289</v>
      </c>
      <c r="D204" s="2"/>
      <c r="E204" s="10">
        <v>0</v>
      </c>
      <c r="F204" s="10">
        <v>0</v>
      </c>
      <c r="G204" s="10">
        <v>0</v>
      </c>
      <c r="H204" s="10">
        <v>0</v>
      </c>
      <c r="I204" s="10">
        <v>0</v>
      </c>
      <c r="J204" s="10">
        <v>0</v>
      </c>
      <c r="K204" s="2"/>
    </row>
    <row r="205" spans="1:11" x14ac:dyDescent="0.2">
      <c r="A205" s="15"/>
      <c r="B205" s="2"/>
      <c r="C205" s="2" t="s">
        <v>290</v>
      </c>
      <c r="D205" s="2"/>
      <c r="E205" s="10">
        <v>0</v>
      </c>
      <c r="F205" s="10">
        <v>0</v>
      </c>
      <c r="G205" s="10">
        <v>0</v>
      </c>
      <c r="H205" s="10">
        <v>0</v>
      </c>
      <c r="I205" s="10">
        <v>0</v>
      </c>
      <c r="J205" s="10">
        <v>0</v>
      </c>
      <c r="K205" s="2"/>
    </row>
    <row r="206" spans="1:11" x14ac:dyDescent="0.2">
      <c r="A206" s="5">
        <v>2710</v>
      </c>
      <c r="B206" s="2" t="s">
        <v>292</v>
      </c>
      <c r="C206" s="2" t="s">
        <v>293</v>
      </c>
      <c r="D206" s="2" t="s">
        <v>294</v>
      </c>
      <c r="E206" s="10">
        <v>0</v>
      </c>
      <c r="F206" s="10">
        <v>0</v>
      </c>
      <c r="G206" s="10">
        <v>0</v>
      </c>
      <c r="H206" s="10">
        <v>1</v>
      </c>
      <c r="I206" s="10">
        <v>0</v>
      </c>
      <c r="J206" s="10">
        <v>0</v>
      </c>
      <c r="K206" s="2"/>
    </row>
    <row r="207" spans="1:11" x14ac:dyDescent="0.2">
      <c r="A207" s="44">
        <v>2315</v>
      </c>
      <c r="B207" s="43" t="s">
        <v>295</v>
      </c>
      <c r="C207" s="43" t="s">
        <v>142</v>
      </c>
      <c r="D207" s="43" t="s">
        <v>317</v>
      </c>
      <c r="E207" s="45">
        <v>0</v>
      </c>
      <c r="F207" s="45">
        <v>0</v>
      </c>
      <c r="G207" s="45">
        <v>0</v>
      </c>
      <c r="H207" s="45">
        <v>1</v>
      </c>
      <c r="I207" s="45">
        <v>0</v>
      </c>
      <c r="J207" s="45">
        <v>0</v>
      </c>
      <c r="K207" s="43" t="s">
        <v>376</v>
      </c>
    </row>
    <row r="208" spans="1:11" x14ac:dyDescent="0.2">
      <c r="A208" s="46"/>
      <c r="B208" s="43"/>
      <c r="C208" s="43" t="s">
        <v>296</v>
      </c>
      <c r="D208" s="43"/>
      <c r="E208" s="45">
        <v>0</v>
      </c>
      <c r="F208" s="45">
        <v>0</v>
      </c>
      <c r="G208" s="45">
        <v>0</v>
      </c>
      <c r="H208" s="45">
        <v>0</v>
      </c>
      <c r="I208" s="45">
        <v>0</v>
      </c>
      <c r="J208" s="45">
        <v>0</v>
      </c>
      <c r="K208" s="43"/>
    </row>
    <row r="209" spans="1:11" x14ac:dyDescent="0.2">
      <c r="A209" s="47"/>
      <c r="B209" s="43"/>
      <c r="C209" s="43" t="s">
        <v>144</v>
      </c>
      <c r="D209" s="43"/>
      <c r="E209" s="45">
        <v>0</v>
      </c>
      <c r="F209" s="45">
        <v>0</v>
      </c>
      <c r="G209" s="45">
        <v>0</v>
      </c>
      <c r="H209" s="45">
        <v>0</v>
      </c>
      <c r="I209" s="45">
        <v>0</v>
      </c>
      <c r="J209" s="45">
        <v>0</v>
      </c>
      <c r="K209" s="43"/>
    </row>
    <row r="210" spans="1:11" x14ac:dyDescent="0.2">
      <c r="A210" s="99">
        <v>2909</v>
      </c>
      <c r="B210" s="96"/>
      <c r="C210" s="96"/>
      <c r="D210" s="96"/>
      <c r="E210" s="97">
        <v>0</v>
      </c>
      <c r="F210" s="97">
        <v>0</v>
      </c>
      <c r="G210" s="97">
        <v>0</v>
      </c>
      <c r="H210" s="97">
        <v>0</v>
      </c>
      <c r="I210" s="97">
        <v>0</v>
      </c>
      <c r="J210" s="97">
        <v>0</v>
      </c>
      <c r="K210" s="96" t="s">
        <v>297</v>
      </c>
    </row>
    <row r="211" spans="1:11" x14ac:dyDescent="0.2">
      <c r="A211" s="14">
        <v>1298</v>
      </c>
      <c r="B211" s="2" t="s">
        <v>456</v>
      </c>
      <c r="C211" s="2" t="s">
        <v>458</v>
      </c>
      <c r="D211" s="2" t="s">
        <v>311</v>
      </c>
      <c r="E211" s="10">
        <v>1</v>
      </c>
      <c r="F211" s="10">
        <v>0</v>
      </c>
      <c r="G211" s="10">
        <v>0</v>
      </c>
      <c r="H211" s="10">
        <v>0</v>
      </c>
      <c r="I211" s="10">
        <v>0</v>
      </c>
      <c r="J211" s="10">
        <v>0</v>
      </c>
      <c r="K211" s="2"/>
    </row>
    <row r="212" spans="1:11" x14ac:dyDescent="0.2">
      <c r="A212" s="18"/>
      <c r="B212" s="2" t="s">
        <v>457</v>
      </c>
      <c r="C212" s="2"/>
      <c r="D212" s="2" t="s">
        <v>312</v>
      </c>
      <c r="E212" s="10">
        <v>1</v>
      </c>
      <c r="F212" s="10">
        <v>0</v>
      </c>
      <c r="G212" s="10">
        <v>0</v>
      </c>
      <c r="H212" s="10">
        <v>0</v>
      </c>
      <c r="I212" s="10">
        <v>0</v>
      </c>
      <c r="J212" s="10">
        <v>0</v>
      </c>
      <c r="K212" s="2"/>
    </row>
    <row r="213" spans="1:11" x14ac:dyDescent="0.2">
      <c r="A213" s="18"/>
      <c r="B213" s="2"/>
      <c r="C213" s="2"/>
      <c r="D213" s="2" t="s">
        <v>313</v>
      </c>
      <c r="E213" s="10">
        <v>1</v>
      </c>
      <c r="F213" s="10">
        <v>0</v>
      </c>
      <c r="G213" s="10">
        <v>0</v>
      </c>
      <c r="H213" s="10">
        <v>0</v>
      </c>
      <c r="I213" s="10">
        <v>0</v>
      </c>
      <c r="J213" s="10">
        <v>0</v>
      </c>
      <c r="K213" s="2"/>
    </row>
    <row r="214" spans="1:11" x14ac:dyDescent="0.2">
      <c r="A214" s="18"/>
      <c r="B214" s="2"/>
      <c r="C214" s="2"/>
      <c r="D214" s="2" t="s">
        <v>314</v>
      </c>
      <c r="E214" s="10">
        <v>1</v>
      </c>
      <c r="F214" s="10">
        <v>0</v>
      </c>
      <c r="G214" s="10">
        <v>0</v>
      </c>
      <c r="H214" s="10">
        <v>0</v>
      </c>
      <c r="I214" s="10">
        <v>0</v>
      </c>
      <c r="J214" s="10">
        <v>0</v>
      </c>
      <c r="K214" s="2"/>
    </row>
    <row r="215" spans="1:11" x14ac:dyDescent="0.2">
      <c r="A215" s="15"/>
      <c r="B215" s="2"/>
      <c r="C215" s="2"/>
      <c r="D215" s="2" t="s">
        <v>315</v>
      </c>
      <c r="E215" s="10">
        <v>1</v>
      </c>
      <c r="F215" s="10">
        <v>0</v>
      </c>
      <c r="G215" s="10">
        <v>0</v>
      </c>
      <c r="H215" s="10">
        <v>0</v>
      </c>
      <c r="I215" s="10">
        <v>0</v>
      </c>
      <c r="J215" s="10">
        <v>0</v>
      </c>
      <c r="K215" s="2"/>
    </row>
    <row r="216" spans="1:11" x14ac:dyDescent="0.2">
      <c r="A216" s="14">
        <v>2568</v>
      </c>
      <c r="B216" s="2" t="s">
        <v>445</v>
      </c>
      <c r="C216" s="2" t="s">
        <v>448</v>
      </c>
      <c r="D216" s="2" t="s">
        <v>309</v>
      </c>
      <c r="E216" s="10">
        <v>1</v>
      </c>
      <c r="F216" s="10">
        <v>0</v>
      </c>
      <c r="G216" s="10">
        <v>0</v>
      </c>
      <c r="H216" s="10">
        <v>0</v>
      </c>
      <c r="I216" s="10">
        <v>0</v>
      </c>
      <c r="J216" s="10">
        <v>0</v>
      </c>
      <c r="K216" s="123" t="s">
        <v>444</v>
      </c>
    </row>
    <row r="217" spans="1:11" x14ac:dyDescent="0.2">
      <c r="A217" s="18"/>
      <c r="B217" s="2" t="s">
        <v>446</v>
      </c>
      <c r="C217" s="2"/>
      <c r="D217" s="31" t="s">
        <v>310</v>
      </c>
      <c r="E217" s="10">
        <v>1</v>
      </c>
      <c r="F217" s="10">
        <v>0</v>
      </c>
      <c r="G217" s="10">
        <v>0</v>
      </c>
      <c r="H217" s="10">
        <v>0</v>
      </c>
      <c r="I217" s="10">
        <v>0</v>
      </c>
      <c r="J217" s="10">
        <v>0</v>
      </c>
      <c r="K217" s="124"/>
    </row>
    <row r="218" spans="1:11" x14ac:dyDescent="0.2">
      <c r="A218" s="15"/>
      <c r="B218" s="2" t="s">
        <v>447</v>
      </c>
      <c r="C218" s="2"/>
      <c r="D218" s="31"/>
      <c r="E218" s="10">
        <v>0</v>
      </c>
      <c r="F218" s="10">
        <v>0</v>
      </c>
      <c r="G218" s="10">
        <v>0</v>
      </c>
      <c r="H218" s="10">
        <v>0</v>
      </c>
      <c r="I218" s="10">
        <v>0</v>
      </c>
      <c r="J218" s="10">
        <v>0</v>
      </c>
      <c r="K218" s="125"/>
    </row>
    <row r="219" spans="1:11" x14ac:dyDescent="0.2">
      <c r="A219" s="95">
        <v>2901</v>
      </c>
      <c r="B219" s="96" t="s">
        <v>91</v>
      </c>
      <c r="C219" s="96" t="s">
        <v>171</v>
      </c>
      <c r="D219" s="96"/>
      <c r="E219" s="97">
        <v>0</v>
      </c>
      <c r="F219" s="97">
        <v>0</v>
      </c>
      <c r="G219" s="97">
        <v>0</v>
      </c>
      <c r="H219" s="97">
        <v>0</v>
      </c>
      <c r="I219" s="97">
        <v>0</v>
      </c>
      <c r="J219" s="97">
        <v>0</v>
      </c>
      <c r="K219" s="96"/>
    </row>
    <row r="220" spans="1:11" x14ac:dyDescent="0.2">
      <c r="A220" s="98"/>
      <c r="B220" s="96" t="s">
        <v>170</v>
      </c>
      <c r="C220" s="96"/>
      <c r="D220" s="96"/>
      <c r="E220" s="97">
        <v>0</v>
      </c>
      <c r="F220" s="97">
        <v>0</v>
      </c>
      <c r="G220" s="97">
        <v>0</v>
      </c>
      <c r="H220" s="97">
        <v>0</v>
      </c>
      <c r="I220" s="97">
        <v>0</v>
      </c>
      <c r="J220" s="97">
        <v>0</v>
      </c>
      <c r="K220" s="96"/>
    </row>
    <row r="221" spans="1:11" x14ac:dyDescent="0.2">
      <c r="A221" s="100">
        <v>2423</v>
      </c>
      <c r="B221" s="101" t="s">
        <v>449</v>
      </c>
      <c r="C221" s="101" t="s">
        <v>451</v>
      </c>
      <c r="D221" s="1" t="s">
        <v>452</v>
      </c>
      <c r="E221" s="102">
        <v>1</v>
      </c>
      <c r="F221" s="102">
        <v>0</v>
      </c>
      <c r="G221" s="102">
        <v>0</v>
      </c>
      <c r="H221" s="102">
        <v>0</v>
      </c>
      <c r="I221" s="102">
        <v>0</v>
      </c>
      <c r="J221" s="102">
        <v>0</v>
      </c>
      <c r="K221" s="101"/>
    </row>
    <row r="222" spans="1:11" x14ac:dyDescent="0.2">
      <c r="A222" s="100"/>
      <c r="B222" s="101" t="s">
        <v>450</v>
      </c>
      <c r="C222" s="101" t="s">
        <v>33</v>
      </c>
      <c r="D222" s="1" t="s">
        <v>453</v>
      </c>
      <c r="E222" s="102">
        <v>1</v>
      </c>
      <c r="F222" s="102">
        <v>0</v>
      </c>
      <c r="G222" s="102">
        <v>0</v>
      </c>
      <c r="H222" s="102">
        <v>0</v>
      </c>
      <c r="I222" s="102">
        <v>0</v>
      </c>
      <c r="J222" s="102">
        <v>0</v>
      </c>
      <c r="K222" s="101"/>
    </row>
    <row r="223" spans="1:11" x14ac:dyDescent="0.2">
      <c r="A223" s="100">
        <v>2141</v>
      </c>
      <c r="B223" s="101" t="s">
        <v>445</v>
      </c>
      <c r="C223" s="101" t="s">
        <v>455</v>
      </c>
      <c r="D223" s="101"/>
      <c r="E223" s="102">
        <v>0</v>
      </c>
      <c r="F223" s="102">
        <v>0</v>
      </c>
      <c r="G223" s="102">
        <v>0</v>
      </c>
      <c r="H223" s="102">
        <v>0</v>
      </c>
      <c r="I223" s="102">
        <v>0</v>
      </c>
      <c r="J223" s="102">
        <v>0</v>
      </c>
      <c r="K223" s="148" t="s">
        <v>444</v>
      </c>
    </row>
    <row r="224" spans="1:11" x14ac:dyDescent="0.2">
      <c r="A224" s="100"/>
      <c r="B224" s="101" t="s">
        <v>454</v>
      </c>
      <c r="C224" s="101"/>
      <c r="D224" s="101"/>
      <c r="E224" s="102">
        <v>0</v>
      </c>
      <c r="F224" s="102">
        <v>0</v>
      </c>
      <c r="G224" s="102">
        <v>0</v>
      </c>
      <c r="H224" s="102">
        <v>0</v>
      </c>
      <c r="I224" s="102">
        <v>0</v>
      </c>
      <c r="J224" s="102">
        <v>0</v>
      </c>
      <c r="K224" s="150"/>
    </row>
    <row r="225" spans="1:11" x14ac:dyDescent="0.2">
      <c r="A225" s="100">
        <v>2001</v>
      </c>
      <c r="B225" s="101" t="s">
        <v>459</v>
      </c>
      <c r="C225" s="101" t="s">
        <v>460</v>
      </c>
      <c r="D225" s="101"/>
      <c r="E225" s="102">
        <v>0</v>
      </c>
      <c r="F225" s="102">
        <v>0</v>
      </c>
      <c r="G225" s="102">
        <v>0</v>
      </c>
      <c r="H225" s="102">
        <v>0</v>
      </c>
      <c r="I225" s="102">
        <v>0</v>
      </c>
      <c r="J225" s="102">
        <v>0</v>
      </c>
      <c r="K225" s="148" t="s">
        <v>444</v>
      </c>
    </row>
    <row r="226" spans="1:11" x14ac:dyDescent="0.2">
      <c r="A226" s="100">
        <v>2005</v>
      </c>
      <c r="B226" s="101" t="s">
        <v>459</v>
      </c>
      <c r="C226" s="101" t="s">
        <v>462</v>
      </c>
      <c r="D226" s="101"/>
      <c r="E226" s="102">
        <v>0</v>
      </c>
      <c r="F226" s="102">
        <v>0</v>
      </c>
      <c r="G226" s="102">
        <v>0</v>
      </c>
      <c r="H226" s="102">
        <v>0</v>
      </c>
      <c r="I226" s="102">
        <v>0</v>
      </c>
      <c r="J226" s="102">
        <v>0</v>
      </c>
      <c r="K226" s="149"/>
    </row>
    <row r="227" spans="1:11" x14ac:dyDescent="0.2">
      <c r="A227" s="100">
        <v>2247</v>
      </c>
      <c r="B227" s="101" t="s">
        <v>459</v>
      </c>
      <c r="C227" s="101" t="s">
        <v>461</v>
      </c>
      <c r="D227" s="101"/>
      <c r="E227" s="102">
        <v>0</v>
      </c>
      <c r="F227" s="102">
        <v>0</v>
      </c>
      <c r="G227" s="102">
        <v>0</v>
      </c>
      <c r="H227" s="102">
        <v>0</v>
      </c>
      <c r="I227" s="102">
        <v>0</v>
      </c>
      <c r="J227" s="102">
        <v>0</v>
      </c>
      <c r="K227" s="149"/>
    </row>
    <row r="228" spans="1:11" x14ac:dyDescent="0.2">
      <c r="A228" s="100">
        <v>1228</v>
      </c>
      <c r="B228" s="101" t="s">
        <v>459</v>
      </c>
      <c r="C228" s="101" t="s">
        <v>463</v>
      </c>
      <c r="D228" s="101"/>
      <c r="E228" s="102">
        <v>0</v>
      </c>
      <c r="F228" s="102">
        <v>0</v>
      </c>
      <c r="G228" s="102">
        <v>0</v>
      </c>
      <c r="H228" s="102">
        <v>0</v>
      </c>
      <c r="I228" s="102">
        <v>0</v>
      </c>
      <c r="J228" s="102">
        <v>0</v>
      </c>
      <c r="K228" s="150"/>
    </row>
    <row r="229" spans="1:11" x14ac:dyDescent="0.2">
      <c r="A229" s="34"/>
      <c r="B229" s="2"/>
      <c r="C229" s="2"/>
      <c r="D229" s="31"/>
      <c r="E229" s="10">
        <f t="shared" ref="E229:J229" si="0">SUM(E2:E217)</f>
        <v>59</v>
      </c>
      <c r="F229" s="10">
        <f t="shared" si="0"/>
        <v>26</v>
      </c>
      <c r="G229" s="10">
        <f t="shared" si="0"/>
        <v>15</v>
      </c>
      <c r="H229" s="10">
        <f t="shared" si="0"/>
        <v>8</v>
      </c>
      <c r="I229" s="10">
        <f t="shared" si="0"/>
        <v>11</v>
      </c>
      <c r="J229" s="10">
        <f t="shared" si="0"/>
        <v>9</v>
      </c>
      <c r="K229" s="2"/>
    </row>
    <row r="230" spans="1:11" x14ac:dyDescent="0.2">
      <c r="A230" s="5"/>
      <c r="B230" s="2"/>
      <c r="C230" s="2"/>
      <c r="D230" s="2"/>
      <c r="E230" s="10"/>
      <c r="F230" s="10"/>
      <c r="G230" s="10"/>
      <c r="H230" s="10"/>
      <c r="I230" s="10"/>
      <c r="J230" s="10"/>
      <c r="K230" s="2"/>
    </row>
    <row r="231" spans="1:11" x14ac:dyDescent="0.2">
      <c r="A231" s="5"/>
      <c r="B231" s="2"/>
      <c r="C231" s="2"/>
      <c r="D231" s="2"/>
      <c r="E231" s="10"/>
      <c r="F231" s="10"/>
      <c r="G231" s="10"/>
      <c r="H231" s="10"/>
      <c r="I231" s="10"/>
      <c r="J231" s="10"/>
      <c r="K231" s="2"/>
    </row>
    <row r="232" spans="1:11" x14ac:dyDescent="0.2">
      <c r="A232" s="5"/>
      <c r="B232" s="2"/>
      <c r="C232" s="2"/>
      <c r="D232" s="2"/>
      <c r="E232" s="10"/>
      <c r="F232" s="10"/>
      <c r="G232" s="10"/>
      <c r="H232" s="10"/>
      <c r="I232" s="10"/>
      <c r="J232" s="10"/>
      <c r="K232" s="2"/>
    </row>
    <row r="233" spans="1:11" x14ac:dyDescent="0.2">
      <c r="A233" s="5"/>
      <c r="B233" s="2"/>
      <c r="C233" s="2"/>
      <c r="D233" s="2"/>
      <c r="E233" s="10"/>
      <c r="F233" s="10"/>
      <c r="G233" s="10"/>
      <c r="H233" s="10"/>
      <c r="I233" s="10"/>
      <c r="J233" s="10"/>
      <c r="K233" s="2"/>
    </row>
    <row r="234" spans="1:11" x14ac:dyDescent="0.2">
      <c r="A234" s="5"/>
      <c r="B234" s="2"/>
      <c r="C234" s="2"/>
      <c r="D234" s="2"/>
      <c r="E234" s="10"/>
      <c r="F234" s="10"/>
      <c r="G234" s="10"/>
      <c r="H234" s="10"/>
      <c r="I234" s="10"/>
      <c r="J234" s="10"/>
      <c r="K234" s="2"/>
    </row>
    <row r="235" spans="1:11" x14ac:dyDescent="0.2">
      <c r="A235" s="5"/>
      <c r="B235" s="2"/>
      <c r="C235" s="2"/>
      <c r="D235" s="2"/>
      <c r="E235" s="10"/>
      <c r="F235" s="10"/>
      <c r="G235" s="10"/>
      <c r="H235" s="10"/>
      <c r="I235" s="10"/>
      <c r="J235" s="10"/>
      <c r="K235" s="2"/>
    </row>
    <row r="236" spans="1:11" x14ac:dyDescent="0.2">
      <c r="A236" s="5"/>
      <c r="B236" s="2"/>
      <c r="C236" s="2"/>
      <c r="D236" s="2"/>
      <c r="E236" s="10"/>
      <c r="F236" s="10"/>
      <c r="G236" s="10"/>
      <c r="H236" s="10"/>
      <c r="I236" s="10"/>
      <c r="J236" s="10"/>
      <c r="K236" s="2"/>
    </row>
    <row r="237" spans="1:11" x14ac:dyDescent="0.2">
      <c r="A237" s="5"/>
      <c r="B237" s="2"/>
      <c r="C237" s="2"/>
      <c r="D237" s="2"/>
      <c r="E237" s="10"/>
      <c r="F237" s="10"/>
      <c r="G237" s="10"/>
      <c r="H237" s="10"/>
      <c r="I237" s="10"/>
      <c r="J237" s="10"/>
      <c r="K237" s="2"/>
    </row>
    <row r="238" spans="1:11" x14ac:dyDescent="0.2">
      <c r="A238" s="5"/>
      <c r="B238" s="2"/>
      <c r="C238" s="2"/>
      <c r="D238" s="2"/>
      <c r="E238" s="10"/>
      <c r="F238" s="10"/>
      <c r="G238" s="10"/>
      <c r="H238" s="10"/>
      <c r="I238" s="10"/>
      <c r="J238" s="10"/>
      <c r="K238" s="2"/>
    </row>
    <row r="239" spans="1:11" x14ac:dyDescent="0.2">
      <c r="A239" s="5"/>
      <c r="B239" s="2"/>
      <c r="C239" s="2"/>
      <c r="D239" s="2"/>
      <c r="E239" s="10"/>
      <c r="F239" s="10"/>
      <c r="G239" s="10"/>
      <c r="H239" s="10"/>
      <c r="I239" s="10"/>
      <c r="J239" s="10"/>
      <c r="K239" s="2"/>
    </row>
    <row r="240" spans="1:11" x14ac:dyDescent="0.2">
      <c r="A240" s="5"/>
      <c r="B240" s="2"/>
      <c r="C240" s="2"/>
      <c r="D240" s="2"/>
      <c r="E240" s="10"/>
      <c r="F240" s="10"/>
      <c r="G240" s="10"/>
      <c r="H240" s="10"/>
      <c r="I240" s="10"/>
      <c r="J240" s="10"/>
      <c r="K240" s="2"/>
    </row>
    <row r="241" spans="1:11" x14ac:dyDescent="0.2">
      <c r="A241" s="5"/>
      <c r="B241" s="2"/>
      <c r="C241" s="2"/>
      <c r="D241" s="2"/>
      <c r="E241" s="10"/>
      <c r="F241" s="10"/>
      <c r="G241" s="10"/>
      <c r="H241" s="10"/>
      <c r="I241" s="10"/>
      <c r="J241" s="10"/>
      <c r="K241" s="2"/>
    </row>
    <row r="242" spans="1:11" x14ac:dyDescent="0.2">
      <c r="A242" s="5"/>
      <c r="B242" s="2"/>
      <c r="C242" s="2"/>
      <c r="D242" s="2"/>
      <c r="E242" s="10"/>
      <c r="F242" s="10"/>
      <c r="G242" s="10"/>
      <c r="H242" s="10"/>
      <c r="I242" s="10"/>
      <c r="J242" s="10"/>
      <c r="K242" s="2"/>
    </row>
    <row r="243" spans="1:11" x14ac:dyDescent="0.2">
      <c r="A243" s="5"/>
      <c r="B243" s="2"/>
      <c r="C243" s="2"/>
      <c r="D243" s="2"/>
      <c r="E243" s="10"/>
      <c r="F243" s="10"/>
      <c r="G243" s="10"/>
      <c r="H243" s="10"/>
      <c r="I243" s="10"/>
      <c r="J243" s="10"/>
      <c r="K243" s="2"/>
    </row>
    <row r="244" spans="1:11" x14ac:dyDescent="0.2">
      <c r="A244" s="5"/>
      <c r="B244" s="2"/>
      <c r="C244" s="2"/>
      <c r="D244" s="2"/>
      <c r="E244" s="10"/>
      <c r="F244" s="10"/>
      <c r="G244" s="10"/>
      <c r="H244" s="10"/>
      <c r="I244" s="10"/>
      <c r="J244" s="10"/>
      <c r="K244" s="2"/>
    </row>
    <row r="245" spans="1:11" x14ac:dyDescent="0.2">
      <c r="A245" s="5"/>
      <c r="B245" s="2"/>
      <c r="C245" s="2"/>
      <c r="D245" s="2"/>
      <c r="E245" s="10"/>
      <c r="F245" s="10"/>
      <c r="G245" s="10"/>
      <c r="H245" s="10"/>
      <c r="I245" s="10"/>
      <c r="J245" s="10"/>
      <c r="K245" s="2"/>
    </row>
    <row r="246" spans="1:11" x14ac:dyDescent="0.2">
      <c r="A246" s="5"/>
      <c r="B246" s="2"/>
      <c r="C246" s="2"/>
      <c r="D246" s="2"/>
      <c r="E246" s="10"/>
      <c r="F246" s="10"/>
      <c r="G246" s="10"/>
      <c r="H246" s="10"/>
      <c r="I246" s="10"/>
      <c r="J246" s="10"/>
      <c r="K246" s="2"/>
    </row>
    <row r="247" spans="1:11" x14ac:dyDescent="0.2">
      <c r="A247" s="5"/>
      <c r="B247" s="2"/>
      <c r="C247" s="2"/>
      <c r="D247" s="2"/>
      <c r="E247" s="10"/>
      <c r="F247" s="10"/>
      <c r="G247" s="10"/>
      <c r="H247" s="10"/>
      <c r="I247" s="10"/>
      <c r="J247" s="10"/>
      <c r="K247" s="2"/>
    </row>
    <row r="248" spans="1:11" x14ac:dyDescent="0.2">
      <c r="A248" s="5"/>
      <c r="B248" s="2"/>
      <c r="C248" s="2"/>
      <c r="D248" s="2"/>
      <c r="E248" s="10"/>
      <c r="F248" s="10"/>
      <c r="G248" s="10"/>
      <c r="H248" s="10"/>
      <c r="I248" s="10"/>
      <c r="J248" s="10"/>
      <c r="K248" s="2"/>
    </row>
    <row r="249" spans="1:11" x14ac:dyDescent="0.2">
      <c r="A249" s="5"/>
      <c r="B249" s="2"/>
      <c r="C249" s="2"/>
      <c r="D249" s="2"/>
      <c r="E249" s="10"/>
      <c r="F249" s="10"/>
      <c r="G249" s="10"/>
      <c r="H249" s="10"/>
      <c r="I249" s="10"/>
      <c r="J249" s="10"/>
      <c r="K249" s="2"/>
    </row>
    <row r="250" spans="1:11" x14ac:dyDescent="0.2">
      <c r="A250" s="5"/>
      <c r="B250" s="2"/>
      <c r="C250" s="2"/>
      <c r="D250" s="2"/>
      <c r="E250" s="10"/>
      <c r="F250" s="10"/>
      <c r="G250" s="10"/>
      <c r="H250" s="10"/>
      <c r="I250" s="10"/>
      <c r="J250" s="10"/>
      <c r="K250" s="2"/>
    </row>
    <row r="251" spans="1:11" x14ac:dyDescent="0.2">
      <c r="A251" s="5"/>
      <c r="B251" s="2"/>
      <c r="C251" s="2"/>
      <c r="D251" s="2"/>
      <c r="E251" s="10"/>
      <c r="F251" s="10"/>
      <c r="G251" s="10"/>
      <c r="H251" s="10"/>
      <c r="I251" s="10"/>
      <c r="J251" s="10"/>
      <c r="K251" s="2"/>
    </row>
    <row r="252" spans="1:11" x14ac:dyDescent="0.2">
      <c r="A252" s="5"/>
      <c r="B252" s="2"/>
      <c r="C252" s="2"/>
      <c r="D252" s="2"/>
      <c r="E252" s="10"/>
      <c r="F252" s="10"/>
      <c r="G252" s="10"/>
      <c r="H252" s="10"/>
      <c r="I252" s="10"/>
      <c r="J252" s="10"/>
      <c r="K252" s="2"/>
    </row>
    <row r="253" spans="1:11" x14ac:dyDescent="0.2">
      <c r="A253" s="5"/>
      <c r="B253" s="2"/>
      <c r="C253" s="2"/>
      <c r="D253" s="2"/>
      <c r="E253" s="10"/>
      <c r="F253" s="10"/>
      <c r="G253" s="10"/>
      <c r="H253" s="10"/>
      <c r="I253" s="10"/>
      <c r="J253" s="10"/>
      <c r="K253" s="2"/>
    </row>
    <row r="254" spans="1:11" x14ac:dyDescent="0.2">
      <c r="A254" s="5"/>
      <c r="B254" s="2"/>
      <c r="C254" s="2"/>
      <c r="D254" s="2"/>
      <c r="E254" s="10"/>
      <c r="F254" s="10"/>
      <c r="G254" s="10"/>
      <c r="H254" s="10"/>
      <c r="I254" s="10"/>
      <c r="J254" s="10"/>
      <c r="K254" s="2"/>
    </row>
    <row r="255" spans="1:11" x14ac:dyDescent="0.2">
      <c r="A255" s="5"/>
      <c r="B255" s="2"/>
      <c r="C255" s="2"/>
      <c r="D255" s="2"/>
      <c r="E255" s="10"/>
      <c r="F255" s="10"/>
      <c r="G255" s="10"/>
      <c r="H255" s="10"/>
      <c r="I255" s="10"/>
      <c r="J255" s="10"/>
      <c r="K255" s="2"/>
    </row>
    <row r="256" spans="1:11" x14ac:dyDescent="0.2">
      <c r="A256" s="5"/>
      <c r="B256" s="2"/>
      <c r="C256" s="2"/>
      <c r="D256" s="2"/>
      <c r="E256" s="10"/>
      <c r="F256" s="10"/>
      <c r="G256" s="10"/>
      <c r="H256" s="10"/>
      <c r="I256" s="10"/>
      <c r="J256" s="10"/>
      <c r="K256" s="2"/>
    </row>
    <row r="257" spans="1:11" x14ac:dyDescent="0.2">
      <c r="A257" s="5"/>
      <c r="B257" s="2"/>
      <c r="C257" s="2"/>
      <c r="D257" s="2"/>
      <c r="E257" s="10"/>
      <c r="F257" s="10"/>
      <c r="G257" s="10"/>
      <c r="H257" s="10"/>
      <c r="I257" s="10"/>
      <c r="J257" s="10"/>
      <c r="K257" s="2"/>
    </row>
    <row r="258" spans="1:11" x14ac:dyDescent="0.2">
      <c r="A258" s="5"/>
      <c r="B258" s="2"/>
      <c r="C258" s="2"/>
      <c r="D258" s="2"/>
      <c r="E258" s="10"/>
      <c r="F258" s="10"/>
      <c r="G258" s="10"/>
      <c r="H258" s="10"/>
      <c r="I258" s="10"/>
      <c r="J258" s="10"/>
      <c r="K258" s="2"/>
    </row>
    <row r="259" spans="1:11" x14ac:dyDescent="0.2">
      <c r="A259" s="5"/>
      <c r="B259" s="2"/>
      <c r="C259" s="2"/>
      <c r="D259" s="2"/>
      <c r="E259" s="10"/>
      <c r="F259" s="10"/>
      <c r="G259" s="10"/>
      <c r="H259" s="10"/>
      <c r="I259" s="10"/>
      <c r="J259" s="10"/>
      <c r="K259" s="2"/>
    </row>
    <row r="260" spans="1:11" x14ac:dyDescent="0.2">
      <c r="A260" s="5"/>
      <c r="B260" s="2"/>
      <c r="C260" s="2"/>
      <c r="D260" s="2"/>
      <c r="E260" s="10"/>
      <c r="F260" s="10"/>
      <c r="G260" s="10"/>
      <c r="H260" s="10"/>
      <c r="I260" s="10"/>
      <c r="J260" s="10"/>
      <c r="K260" s="2"/>
    </row>
    <row r="261" spans="1:11" x14ac:dyDescent="0.2">
      <c r="A261" s="5"/>
      <c r="B261" s="2"/>
      <c r="C261" s="2"/>
      <c r="D261" s="2"/>
      <c r="E261" s="10"/>
      <c r="F261" s="10"/>
      <c r="G261" s="10"/>
      <c r="H261" s="10"/>
      <c r="I261" s="10"/>
      <c r="J261" s="10"/>
      <c r="K261" s="2"/>
    </row>
    <row r="262" spans="1:11" x14ac:dyDescent="0.2">
      <c r="A262" s="5"/>
      <c r="B262" s="2"/>
      <c r="C262" s="2"/>
      <c r="D262" s="2"/>
      <c r="E262" s="10"/>
      <c r="F262" s="10"/>
      <c r="G262" s="10"/>
      <c r="H262" s="10"/>
      <c r="I262" s="10"/>
      <c r="J262" s="10"/>
      <c r="K262" s="2"/>
    </row>
    <row r="263" spans="1:11" x14ac:dyDescent="0.2">
      <c r="A263" s="5"/>
      <c r="B263" s="2"/>
      <c r="C263" s="2"/>
      <c r="D263" s="2"/>
      <c r="E263" s="10"/>
      <c r="F263" s="10"/>
      <c r="G263" s="10"/>
      <c r="H263" s="10"/>
      <c r="I263" s="10"/>
      <c r="J263" s="10"/>
      <c r="K263" s="2"/>
    </row>
    <row r="264" spans="1:11" x14ac:dyDescent="0.2">
      <c r="A264" s="5"/>
      <c r="B264" s="2"/>
      <c r="C264" s="2"/>
      <c r="D264" s="2"/>
      <c r="E264" s="10"/>
      <c r="F264" s="10"/>
      <c r="G264" s="10"/>
      <c r="H264" s="10"/>
      <c r="I264" s="10"/>
      <c r="J264" s="10"/>
      <c r="K264" s="2"/>
    </row>
    <row r="265" spans="1:11" x14ac:dyDescent="0.2">
      <c r="A265" s="5"/>
      <c r="B265" s="2"/>
      <c r="C265" s="2"/>
      <c r="D265" s="2"/>
      <c r="E265" s="10"/>
      <c r="F265" s="10"/>
      <c r="G265" s="10"/>
      <c r="H265" s="10"/>
      <c r="I265" s="10"/>
      <c r="J265" s="10"/>
      <c r="K265" s="2"/>
    </row>
    <row r="266" spans="1:11" x14ac:dyDescent="0.2">
      <c r="A266" s="5"/>
      <c r="B266" s="2"/>
      <c r="C266" s="2"/>
      <c r="D266" s="2"/>
      <c r="E266" s="10"/>
      <c r="F266" s="10"/>
      <c r="G266" s="10"/>
      <c r="H266" s="10"/>
      <c r="I266" s="10"/>
      <c r="J266" s="10"/>
      <c r="K266" s="2"/>
    </row>
    <row r="267" spans="1:11" x14ac:dyDescent="0.2">
      <c r="A267" s="5"/>
      <c r="B267" s="2"/>
      <c r="C267" s="2"/>
      <c r="D267" s="2"/>
      <c r="E267" s="10"/>
      <c r="F267" s="10"/>
      <c r="G267" s="10"/>
      <c r="H267" s="10"/>
      <c r="I267" s="10"/>
      <c r="J267" s="10"/>
      <c r="K267" s="2"/>
    </row>
    <row r="268" spans="1:11" x14ac:dyDescent="0.2">
      <c r="A268" s="5"/>
      <c r="B268" s="2"/>
      <c r="C268" s="2"/>
      <c r="D268" s="2"/>
      <c r="E268" s="10"/>
      <c r="F268" s="10"/>
      <c r="G268" s="10"/>
      <c r="H268" s="10"/>
      <c r="I268" s="10"/>
      <c r="J268" s="10"/>
      <c r="K268" s="2"/>
    </row>
    <row r="269" spans="1:11" x14ac:dyDescent="0.2">
      <c r="A269" s="5"/>
      <c r="B269" s="2"/>
      <c r="C269" s="2"/>
      <c r="D269" s="2"/>
      <c r="E269" s="10"/>
      <c r="F269" s="10"/>
      <c r="G269" s="10"/>
      <c r="H269" s="10"/>
      <c r="I269" s="10"/>
      <c r="J269" s="10"/>
      <c r="K269" s="2"/>
    </row>
    <row r="270" spans="1:11" x14ac:dyDescent="0.2">
      <c r="A270" s="5"/>
      <c r="B270" s="2"/>
      <c r="C270" s="2"/>
      <c r="D270" s="2"/>
      <c r="E270" s="10"/>
      <c r="F270" s="10"/>
      <c r="G270" s="10"/>
      <c r="H270" s="10"/>
      <c r="I270" s="10"/>
      <c r="J270" s="10"/>
      <c r="K270" s="2"/>
    </row>
    <row r="271" spans="1:11" x14ac:dyDescent="0.2">
      <c r="A271" s="5"/>
      <c r="B271" s="2"/>
      <c r="C271" s="2"/>
      <c r="D271" s="2"/>
      <c r="E271" s="10"/>
      <c r="F271" s="10"/>
      <c r="G271" s="10"/>
      <c r="H271" s="10"/>
      <c r="I271" s="10"/>
      <c r="J271" s="10"/>
      <c r="K271" s="2"/>
    </row>
    <row r="272" spans="1:11" x14ac:dyDescent="0.2">
      <c r="A272" s="5"/>
      <c r="B272" s="2"/>
      <c r="C272" s="2"/>
      <c r="D272" s="2"/>
      <c r="E272" s="10"/>
      <c r="F272" s="10"/>
      <c r="G272" s="10"/>
      <c r="H272" s="10"/>
      <c r="I272" s="10"/>
      <c r="J272" s="10"/>
      <c r="K272" s="2"/>
    </row>
    <row r="273" spans="1:11" x14ac:dyDescent="0.2">
      <c r="A273" s="5"/>
      <c r="B273" s="2"/>
      <c r="C273" s="2"/>
      <c r="D273" s="2"/>
      <c r="E273" s="10"/>
      <c r="F273" s="10"/>
      <c r="G273" s="10"/>
      <c r="H273" s="10"/>
      <c r="I273" s="10"/>
      <c r="J273" s="10"/>
      <c r="K273" s="2"/>
    </row>
    <row r="274" spans="1:11" x14ac:dyDescent="0.2">
      <c r="A274" s="5"/>
      <c r="B274" s="2"/>
      <c r="C274" s="2"/>
      <c r="D274" s="2"/>
      <c r="E274" s="10"/>
      <c r="F274" s="10"/>
      <c r="G274" s="10"/>
      <c r="H274" s="10"/>
      <c r="I274" s="10"/>
      <c r="J274" s="10"/>
      <c r="K274" s="2"/>
    </row>
    <row r="275" spans="1:11" x14ac:dyDescent="0.2">
      <c r="A275" s="5"/>
      <c r="B275" s="2"/>
      <c r="C275" s="2"/>
      <c r="D275" s="2"/>
      <c r="E275" s="10"/>
      <c r="F275" s="10"/>
      <c r="G275" s="10"/>
      <c r="H275" s="10"/>
      <c r="I275" s="10"/>
      <c r="J275" s="10"/>
      <c r="K275" s="2"/>
    </row>
    <row r="276" spans="1:11" x14ac:dyDescent="0.2">
      <c r="A276" s="5"/>
      <c r="B276" s="2"/>
      <c r="C276" s="2"/>
      <c r="D276" s="2"/>
      <c r="E276" s="10"/>
      <c r="F276" s="10"/>
      <c r="G276" s="10"/>
      <c r="H276" s="10"/>
      <c r="I276" s="10"/>
      <c r="J276" s="10"/>
      <c r="K276" s="2"/>
    </row>
    <row r="277" spans="1:11" x14ac:dyDescent="0.2">
      <c r="A277" s="5"/>
      <c r="B277" s="2"/>
      <c r="C277" s="2"/>
      <c r="D277" s="2"/>
      <c r="E277" s="10"/>
      <c r="F277" s="10"/>
      <c r="G277" s="10"/>
      <c r="H277" s="10"/>
      <c r="I277" s="10"/>
      <c r="J277" s="10"/>
      <c r="K277" s="2"/>
    </row>
    <row r="278" spans="1:11" x14ac:dyDescent="0.2">
      <c r="A278" s="5"/>
      <c r="B278" s="2"/>
      <c r="C278" s="2"/>
      <c r="D278" s="2"/>
      <c r="E278" s="10"/>
      <c r="F278" s="10"/>
      <c r="G278" s="10"/>
      <c r="H278" s="10"/>
      <c r="I278" s="10"/>
      <c r="J278" s="10"/>
      <c r="K278" s="2"/>
    </row>
    <row r="279" spans="1:11" x14ac:dyDescent="0.2">
      <c r="A279" s="5"/>
      <c r="B279" s="2"/>
      <c r="C279" s="2"/>
      <c r="D279" s="2"/>
      <c r="E279" s="10"/>
      <c r="F279" s="10"/>
      <c r="G279" s="10"/>
      <c r="H279" s="10"/>
      <c r="I279" s="10"/>
      <c r="J279" s="10"/>
      <c r="K279" s="2"/>
    </row>
    <row r="280" spans="1:11" x14ac:dyDescent="0.2">
      <c r="A280" s="5"/>
      <c r="B280" s="2"/>
      <c r="C280" s="2"/>
      <c r="D280" s="2"/>
      <c r="E280" s="10"/>
      <c r="F280" s="10"/>
      <c r="G280" s="10"/>
      <c r="H280" s="10"/>
      <c r="I280" s="10"/>
      <c r="J280" s="10"/>
      <c r="K280" s="2"/>
    </row>
    <row r="281" spans="1:11" x14ac:dyDescent="0.2">
      <c r="A281" s="5"/>
      <c r="B281" s="2"/>
      <c r="C281" s="2"/>
      <c r="D281" s="2"/>
      <c r="E281" s="10"/>
      <c r="F281" s="10"/>
      <c r="G281" s="10"/>
      <c r="H281" s="10"/>
      <c r="I281" s="10"/>
      <c r="J281" s="10"/>
      <c r="K281" s="2"/>
    </row>
    <row r="282" spans="1:11" x14ac:dyDescent="0.2">
      <c r="A282" s="5"/>
      <c r="B282" s="2"/>
      <c r="C282" s="2"/>
      <c r="D282" s="2"/>
      <c r="E282" s="10"/>
      <c r="F282" s="10"/>
      <c r="G282" s="10"/>
      <c r="H282" s="10"/>
      <c r="I282" s="10"/>
      <c r="J282" s="10"/>
      <c r="K282" s="2"/>
    </row>
    <row r="283" spans="1:11" x14ac:dyDescent="0.2">
      <c r="A283" s="5"/>
      <c r="B283" s="2"/>
      <c r="C283" s="2"/>
      <c r="D283" s="2"/>
      <c r="E283" s="10"/>
      <c r="F283" s="10"/>
      <c r="G283" s="10"/>
      <c r="H283" s="10"/>
      <c r="I283" s="10"/>
      <c r="J283" s="10"/>
      <c r="K283" s="2"/>
    </row>
    <row r="284" spans="1:11" x14ac:dyDescent="0.2">
      <c r="A284" s="5"/>
      <c r="B284" s="2"/>
      <c r="C284" s="2"/>
      <c r="D284" s="2"/>
      <c r="E284" s="10"/>
      <c r="F284" s="10"/>
      <c r="G284" s="10"/>
      <c r="H284" s="10"/>
      <c r="I284" s="10"/>
      <c r="J284" s="10"/>
      <c r="K284" s="2"/>
    </row>
    <row r="285" spans="1:11" x14ac:dyDescent="0.2">
      <c r="A285" s="5"/>
      <c r="B285" s="2"/>
      <c r="C285" s="2"/>
      <c r="D285" s="2"/>
      <c r="E285" s="10"/>
      <c r="F285" s="10"/>
      <c r="G285" s="10"/>
      <c r="H285" s="10"/>
      <c r="I285" s="10"/>
      <c r="J285" s="10"/>
      <c r="K285" s="2"/>
    </row>
    <row r="286" spans="1:11" x14ac:dyDescent="0.2">
      <c r="A286" s="5"/>
      <c r="B286" s="2"/>
      <c r="C286" s="2"/>
      <c r="D286" s="2"/>
      <c r="E286" s="10"/>
      <c r="F286" s="10"/>
      <c r="G286" s="10"/>
      <c r="H286" s="10"/>
      <c r="I286" s="10"/>
      <c r="J286" s="10"/>
      <c r="K286" s="2"/>
    </row>
    <row r="287" spans="1:11" x14ac:dyDescent="0.2">
      <c r="A287" s="5"/>
      <c r="B287" s="2"/>
      <c r="C287" s="2"/>
      <c r="D287" s="2"/>
      <c r="E287" s="10"/>
      <c r="F287" s="10"/>
      <c r="G287" s="10"/>
      <c r="H287" s="10"/>
      <c r="I287" s="10"/>
      <c r="J287" s="10"/>
      <c r="K287" s="2"/>
    </row>
    <row r="288" spans="1:11" x14ac:dyDescent="0.2">
      <c r="A288" s="5"/>
      <c r="B288" s="2"/>
      <c r="C288" s="2"/>
      <c r="D288" s="2"/>
      <c r="E288" s="10"/>
      <c r="F288" s="10"/>
      <c r="G288" s="10"/>
      <c r="H288" s="10"/>
      <c r="I288" s="10"/>
      <c r="J288" s="10"/>
      <c r="K288" s="2"/>
    </row>
    <row r="289" spans="1:11" x14ac:dyDescent="0.2">
      <c r="A289" s="5"/>
      <c r="B289" s="2"/>
      <c r="C289" s="2"/>
      <c r="D289" s="2"/>
      <c r="E289" s="10"/>
      <c r="F289" s="10"/>
      <c r="G289" s="10"/>
      <c r="H289" s="10"/>
      <c r="I289" s="10"/>
      <c r="J289" s="10"/>
      <c r="K289" s="2"/>
    </row>
    <row r="290" spans="1:11" x14ac:dyDescent="0.2">
      <c r="A290" s="5"/>
      <c r="B290" s="2"/>
      <c r="C290" s="2"/>
      <c r="D290" s="2"/>
      <c r="E290" s="10"/>
      <c r="F290" s="10"/>
      <c r="G290" s="10"/>
      <c r="H290" s="10"/>
      <c r="I290" s="10"/>
      <c r="J290" s="10"/>
      <c r="K290" s="2"/>
    </row>
    <row r="291" spans="1:11" x14ac:dyDescent="0.2">
      <c r="A291" s="5"/>
      <c r="B291" s="2"/>
      <c r="C291" s="2"/>
      <c r="D291" s="2"/>
      <c r="E291" s="10"/>
      <c r="F291" s="10"/>
      <c r="G291" s="10"/>
      <c r="H291" s="10"/>
      <c r="I291" s="10"/>
      <c r="J291" s="10"/>
      <c r="K291" s="2"/>
    </row>
    <row r="292" spans="1:11" x14ac:dyDescent="0.2">
      <c r="A292" s="5"/>
      <c r="B292" s="2"/>
      <c r="C292" s="2"/>
      <c r="D292" s="2"/>
      <c r="E292" s="10"/>
      <c r="F292" s="10"/>
      <c r="G292" s="10"/>
      <c r="H292" s="10"/>
      <c r="I292" s="10"/>
      <c r="J292" s="10"/>
      <c r="K292" s="2"/>
    </row>
    <row r="293" spans="1:11" x14ac:dyDescent="0.2">
      <c r="A293" s="5"/>
      <c r="B293" s="2"/>
      <c r="C293" s="2"/>
      <c r="D293" s="2"/>
      <c r="E293" s="10"/>
      <c r="F293" s="10"/>
      <c r="G293" s="10"/>
      <c r="H293" s="10"/>
      <c r="I293" s="10"/>
      <c r="J293" s="10"/>
      <c r="K293" s="2"/>
    </row>
    <row r="294" spans="1:11" x14ac:dyDescent="0.2">
      <c r="A294" s="5"/>
      <c r="B294" s="2"/>
      <c r="C294" s="2"/>
      <c r="D294" s="2"/>
      <c r="E294" s="10"/>
      <c r="F294" s="10"/>
      <c r="G294" s="10"/>
      <c r="H294" s="10"/>
      <c r="I294" s="10"/>
      <c r="J294" s="10"/>
      <c r="K294" s="2"/>
    </row>
    <row r="295" spans="1:11" x14ac:dyDescent="0.2">
      <c r="A295" s="5"/>
      <c r="B295" s="2"/>
      <c r="C295" s="2"/>
      <c r="D295" s="2"/>
      <c r="E295" s="10"/>
      <c r="F295" s="10"/>
      <c r="G295" s="10"/>
      <c r="H295" s="10"/>
      <c r="I295" s="10"/>
      <c r="J295" s="10"/>
      <c r="K295" s="2"/>
    </row>
    <row r="296" spans="1:11" x14ac:dyDescent="0.2">
      <c r="A296" s="5"/>
      <c r="B296" s="2"/>
      <c r="C296" s="2"/>
      <c r="D296" s="2"/>
      <c r="E296" s="10"/>
      <c r="F296" s="10"/>
      <c r="G296" s="10"/>
      <c r="H296" s="10"/>
      <c r="I296" s="10"/>
      <c r="J296" s="10"/>
      <c r="K296" s="2"/>
    </row>
    <row r="297" spans="1:11" x14ac:dyDescent="0.2">
      <c r="A297" s="5"/>
      <c r="B297" s="2"/>
      <c r="C297" s="2"/>
      <c r="D297" s="2"/>
      <c r="E297" s="10"/>
      <c r="F297" s="10"/>
      <c r="G297" s="10"/>
      <c r="H297" s="10"/>
      <c r="I297" s="10"/>
      <c r="J297" s="10"/>
      <c r="K297" s="2"/>
    </row>
    <row r="298" spans="1:11" x14ac:dyDescent="0.2">
      <c r="A298" s="5"/>
      <c r="B298" s="2"/>
      <c r="C298" s="2"/>
      <c r="D298" s="2"/>
      <c r="E298" s="10"/>
      <c r="F298" s="10"/>
      <c r="G298" s="10"/>
      <c r="H298" s="10"/>
      <c r="I298" s="10"/>
      <c r="J298" s="10"/>
      <c r="K298" s="2"/>
    </row>
    <row r="299" spans="1:11" x14ac:dyDescent="0.2">
      <c r="A299" s="5"/>
      <c r="B299" s="2"/>
      <c r="C299" s="2"/>
      <c r="D299" s="2"/>
      <c r="E299" s="10"/>
      <c r="F299" s="10"/>
      <c r="G299" s="10"/>
      <c r="H299" s="10"/>
      <c r="I299" s="10"/>
      <c r="J299" s="10"/>
      <c r="K299" s="2"/>
    </row>
    <row r="300" spans="1:11" x14ac:dyDescent="0.2">
      <c r="A300" s="5"/>
      <c r="B300" s="2"/>
      <c r="C300" s="2"/>
      <c r="D300" s="2"/>
      <c r="E300" s="10"/>
      <c r="F300" s="10"/>
      <c r="G300" s="10"/>
      <c r="H300" s="10"/>
      <c r="I300" s="10"/>
      <c r="J300" s="10"/>
      <c r="K300" s="2"/>
    </row>
    <row r="301" spans="1:11" x14ac:dyDescent="0.2">
      <c r="A301" s="5"/>
      <c r="B301" s="2"/>
      <c r="C301" s="2"/>
      <c r="D301" s="2"/>
      <c r="E301" s="10"/>
      <c r="F301" s="10"/>
      <c r="G301" s="10"/>
      <c r="H301" s="10"/>
      <c r="I301" s="10"/>
      <c r="J301" s="10"/>
      <c r="K301" s="2"/>
    </row>
    <row r="302" spans="1:11" x14ac:dyDescent="0.2">
      <c r="A302" s="5"/>
      <c r="B302" s="2"/>
      <c r="C302" s="2"/>
      <c r="D302" s="2"/>
      <c r="E302" s="10"/>
      <c r="F302" s="10"/>
      <c r="G302" s="10"/>
      <c r="H302" s="10"/>
      <c r="I302" s="10"/>
      <c r="J302" s="10"/>
      <c r="K302" s="2"/>
    </row>
    <row r="303" spans="1:11" x14ac:dyDescent="0.2">
      <c r="A303" s="5"/>
      <c r="B303" s="2"/>
      <c r="C303" s="2"/>
      <c r="D303" s="2"/>
      <c r="E303" s="10"/>
      <c r="F303" s="10"/>
      <c r="G303" s="10"/>
      <c r="H303" s="10"/>
      <c r="I303" s="10"/>
      <c r="J303" s="10"/>
      <c r="K303" s="2"/>
    </row>
    <row r="304" spans="1:11" x14ac:dyDescent="0.2">
      <c r="A304" s="5"/>
      <c r="B304" s="2"/>
      <c r="C304" s="2"/>
      <c r="D304" s="2"/>
      <c r="E304" s="10"/>
      <c r="F304" s="10"/>
      <c r="G304" s="10"/>
      <c r="H304" s="10"/>
      <c r="I304" s="10"/>
      <c r="J304" s="10"/>
      <c r="K304" s="2"/>
    </row>
    <row r="305" spans="1:11" x14ac:dyDescent="0.2">
      <c r="A305" s="5"/>
      <c r="B305" s="2"/>
      <c r="C305" s="2"/>
      <c r="D305" s="2"/>
      <c r="E305" s="10"/>
      <c r="F305" s="10"/>
      <c r="G305" s="10"/>
      <c r="H305" s="10"/>
      <c r="I305" s="10"/>
      <c r="J305" s="10"/>
      <c r="K305" s="2"/>
    </row>
    <row r="306" spans="1:11" x14ac:dyDescent="0.2">
      <c r="A306" s="5"/>
      <c r="B306" s="2"/>
      <c r="C306" s="2"/>
      <c r="D306" s="2"/>
      <c r="E306" s="10"/>
      <c r="F306" s="10"/>
      <c r="G306" s="10"/>
      <c r="H306" s="10"/>
      <c r="I306" s="10"/>
      <c r="J306" s="10"/>
      <c r="K306" s="2"/>
    </row>
    <row r="307" spans="1:11" x14ac:dyDescent="0.2">
      <c r="A307" s="5"/>
      <c r="B307" s="2"/>
      <c r="C307" s="2"/>
      <c r="D307" s="2"/>
      <c r="E307" s="10"/>
      <c r="F307" s="10"/>
      <c r="G307" s="10"/>
      <c r="H307" s="10"/>
      <c r="I307" s="10"/>
      <c r="J307" s="10"/>
      <c r="K307" s="2"/>
    </row>
    <row r="308" spans="1:11" x14ac:dyDescent="0.2">
      <c r="A308" s="5"/>
      <c r="B308" s="2"/>
      <c r="C308" s="2"/>
      <c r="D308" s="2"/>
      <c r="E308" s="10"/>
      <c r="F308" s="10"/>
      <c r="G308" s="10"/>
      <c r="H308" s="10"/>
      <c r="I308" s="10"/>
      <c r="J308" s="10"/>
      <c r="K308" s="2"/>
    </row>
    <row r="309" spans="1:11" x14ac:dyDescent="0.2">
      <c r="A309" s="5"/>
      <c r="B309" s="2"/>
      <c r="C309" s="2"/>
      <c r="D309" s="2"/>
      <c r="E309" s="10"/>
      <c r="F309" s="10"/>
      <c r="G309" s="10"/>
      <c r="H309" s="10"/>
      <c r="I309" s="10"/>
      <c r="J309" s="10"/>
      <c r="K309" s="2"/>
    </row>
    <row r="310" spans="1:11" x14ac:dyDescent="0.2">
      <c r="A310" s="5"/>
      <c r="B310" s="2"/>
      <c r="C310" s="2"/>
      <c r="D310" s="2"/>
      <c r="E310" s="10"/>
      <c r="F310" s="10"/>
      <c r="G310" s="10"/>
      <c r="H310" s="10"/>
      <c r="I310" s="10"/>
      <c r="J310" s="10"/>
      <c r="K310" s="2"/>
    </row>
    <row r="311" spans="1:11" x14ac:dyDescent="0.2">
      <c r="A311" s="5"/>
      <c r="B311" s="2"/>
      <c r="C311" s="2"/>
      <c r="D311" s="2"/>
      <c r="E311" s="10"/>
      <c r="F311" s="10"/>
      <c r="G311" s="10"/>
      <c r="H311" s="10"/>
      <c r="I311" s="10"/>
      <c r="J311" s="10"/>
      <c r="K311" s="2"/>
    </row>
    <row r="312" spans="1:11" x14ac:dyDescent="0.2">
      <c r="A312" s="5"/>
      <c r="B312" s="2"/>
      <c r="C312" s="2"/>
      <c r="D312" s="2"/>
      <c r="E312" s="10"/>
      <c r="F312" s="10"/>
      <c r="G312" s="10"/>
      <c r="H312" s="10"/>
      <c r="I312" s="10"/>
      <c r="J312" s="10"/>
      <c r="K312" s="2"/>
    </row>
    <row r="313" spans="1:11" x14ac:dyDescent="0.2">
      <c r="A313" s="5"/>
      <c r="B313" s="2"/>
      <c r="C313" s="2"/>
      <c r="D313" s="2"/>
      <c r="E313" s="10"/>
      <c r="F313" s="10"/>
      <c r="G313" s="10"/>
      <c r="H313" s="10"/>
      <c r="I313" s="10"/>
      <c r="J313" s="10"/>
      <c r="K313" s="2"/>
    </row>
    <row r="314" spans="1:11" x14ac:dyDescent="0.2">
      <c r="A314" s="5"/>
      <c r="B314" s="2"/>
      <c r="C314" s="2"/>
      <c r="D314" s="2"/>
      <c r="E314" s="10"/>
      <c r="F314" s="10"/>
      <c r="G314" s="10"/>
      <c r="H314" s="10"/>
      <c r="I314" s="10"/>
      <c r="J314" s="10"/>
      <c r="K314" s="2"/>
    </row>
    <row r="315" spans="1:11" x14ac:dyDescent="0.2">
      <c r="A315" s="5"/>
      <c r="B315" s="2"/>
      <c r="C315" s="2"/>
      <c r="D315" s="2"/>
      <c r="E315" s="10"/>
      <c r="F315" s="10"/>
      <c r="G315" s="10"/>
      <c r="H315" s="10"/>
      <c r="I315" s="10"/>
      <c r="J315" s="10"/>
      <c r="K315" s="2"/>
    </row>
    <row r="316" spans="1:11" x14ac:dyDescent="0.2">
      <c r="A316" s="5"/>
      <c r="B316" s="2"/>
      <c r="C316" s="2"/>
      <c r="D316" s="2"/>
      <c r="E316" s="10"/>
      <c r="F316" s="10"/>
      <c r="G316" s="10"/>
      <c r="H316" s="10"/>
      <c r="I316" s="10"/>
      <c r="J316" s="10"/>
      <c r="K316" s="2"/>
    </row>
    <row r="317" spans="1:11" x14ac:dyDescent="0.2">
      <c r="A317" s="5"/>
      <c r="B317" s="2"/>
      <c r="C317" s="2"/>
      <c r="D317" s="2"/>
      <c r="E317" s="10"/>
      <c r="F317" s="10"/>
      <c r="G317" s="10"/>
      <c r="H317" s="10"/>
      <c r="I317" s="10"/>
      <c r="J317" s="10"/>
      <c r="K317" s="2"/>
    </row>
    <row r="318" spans="1:11" x14ac:dyDescent="0.2">
      <c r="A318" s="5"/>
      <c r="B318" s="2"/>
      <c r="C318" s="2"/>
      <c r="D318" s="2"/>
      <c r="E318" s="10"/>
      <c r="F318" s="10"/>
      <c r="G318" s="10"/>
      <c r="H318" s="10"/>
      <c r="I318" s="10"/>
      <c r="J318" s="10"/>
      <c r="K318" s="2"/>
    </row>
    <row r="319" spans="1:11" x14ac:dyDescent="0.2">
      <c r="A319" s="5"/>
      <c r="B319" s="2"/>
      <c r="C319" s="2"/>
      <c r="D319" s="2"/>
      <c r="E319" s="10"/>
      <c r="F319" s="10"/>
      <c r="G319" s="10"/>
      <c r="H319" s="10"/>
      <c r="I319" s="10"/>
      <c r="J319" s="10"/>
      <c r="K319" s="2"/>
    </row>
    <row r="320" spans="1:11" x14ac:dyDescent="0.2">
      <c r="A320" s="5"/>
      <c r="B320" s="2"/>
      <c r="C320" s="2"/>
      <c r="D320" s="2"/>
      <c r="E320" s="10"/>
      <c r="F320" s="10"/>
      <c r="G320" s="10"/>
      <c r="H320" s="10"/>
      <c r="I320" s="10"/>
      <c r="J320" s="10"/>
      <c r="K320" s="2"/>
    </row>
    <row r="321" spans="1:11" x14ac:dyDescent="0.2">
      <c r="A321" s="5"/>
      <c r="B321" s="2"/>
      <c r="C321" s="2"/>
      <c r="D321" s="2"/>
      <c r="E321" s="10"/>
      <c r="F321" s="10"/>
      <c r="G321" s="10"/>
      <c r="H321" s="10"/>
      <c r="I321" s="10"/>
      <c r="J321" s="10"/>
      <c r="K321" s="2"/>
    </row>
    <row r="322" spans="1:11" x14ac:dyDescent="0.2">
      <c r="A322" s="5"/>
      <c r="B322" s="2"/>
      <c r="C322" s="2"/>
      <c r="D322" s="2"/>
      <c r="E322" s="10"/>
      <c r="F322" s="10"/>
      <c r="G322" s="10"/>
      <c r="H322" s="10"/>
      <c r="I322" s="10"/>
      <c r="J322" s="10"/>
      <c r="K322" s="2"/>
    </row>
    <row r="323" spans="1:11" x14ac:dyDescent="0.2">
      <c r="A323" s="5"/>
      <c r="B323" s="2"/>
      <c r="C323" s="2"/>
      <c r="D323" s="2"/>
      <c r="E323" s="10"/>
      <c r="F323" s="10"/>
      <c r="G323" s="10"/>
      <c r="H323" s="10"/>
      <c r="I323" s="10"/>
      <c r="J323" s="10"/>
      <c r="K323" s="2"/>
    </row>
    <row r="324" spans="1:11" x14ac:dyDescent="0.2">
      <c r="A324" s="5"/>
      <c r="B324" s="2"/>
      <c r="C324" s="2"/>
      <c r="D324" s="2"/>
      <c r="E324" s="10"/>
      <c r="F324" s="10"/>
      <c r="G324" s="10"/>
      <c r="H324" s="10"/>
      <c r="I324" s="10"/>
      <c r="J324" s="10"/>
      <c r="K324" s="2"/>
    </row>
    <row r="325" spans="1:11" x14ac:dyDescent="0.2">
      <c r="A325" s="5"/>
      <c r="B325" s="2"/>
      <c r="C325" s="2"/>
      <c r="D325" s="2"/>
      <c r="E325" s="10"/>
      <c r="F325" s="10"/>
      <c r="G325" s="10"/>
      <c r="H325" s="10"/>
      <c r="I325" s="10"/>
      <c r="J325" s="10"/>
      <c r="K325" s="2"/>
    </row>
    <row r="326" spans="1:11" x14ac:dyDescent="0.2">
      <c r="A326" s="5"/>
      <c r="B326" s="2"/>
      <c r="C326" s="2"/>
      <c r="D326" s="2"/>
      <c r="E326" s="10"/>
      <c r="F326" s="10"/>
      <c r="G326" s="10"/>
      <c r="H326" s="10"/>
      <c r="I326" s="10"/>
      <c r="J326" s="10"/>
      <c r="K326" s="2"/>
    </row>
    <row r="327" spans="1:11" x14ac:dyDescent="0.2">
      <c r="A327" s="5"/>
      <c r="B327" s="2"/>
      <c r="C327" s="2"/>
      <c r="D327" s="2"/>
      <c r="E327" s="10"/>
      <c r="F327" s="10"/>
      <c r="G327" s="10"/>
      <c r="H327" s="10"/>
      <c r="I327" s="10"/>
      <c r="J327" s="10"/>
      <c r="K327" s="2"/>
    </row>
    <row r="328" spans="1:11" x14ac:dyDescent="0.2">
      <c r="A328" s="5"/>
      <c r="B328" s="2"/>
      <c r="C328" s="2"/>
      <c r="D328" s="2"/>
      <c r="E328" s="10"/>
      <c r="F328" s="10"/>
      <c r="G328" s="10"/>
      <c r="H328" s="10"/>
      <c r="I328" s="10"/>
      <c r="J328" s="10"/>
      <c r="K328" s="2"/>
    </row>
    <row r="329" spans="1:11" x14ac:dyDescent="0.2">
      <c r="A329" s="5"/>
      <c r="B329" s="2"/>
      <c r="C329" s="2"/>
      <c r="D329" s="2"/>
      <c r="E329" s="10"/>
      <c r="F329" s="10"/>
      <c r="G329" s="10"/>
      <c r="H329" s="10"/>
      <c r="I329" s="10"/>
      <c r="J329" s="10"/>
      <c r="K329" s="2"/>
    </row>
    <row r="330" spans="1:11" x14ac:dyDescent="0.2">
      <c r="A330" s="5"/>
      <c r="B330" s="2"/>
      <c r="C330" s="2"/>
      <c r="D330" s="2"/>
      <c r="E330" s="10"/>
      <c r="F330" s="10"/>
      <c r="G330" s="10"/>
      <c r="H330" s="10"/>
      <c r="I330" s="10"/>
      <c r="J330" s="10"/>
      <c r="K330" s="2"/>
    </row>
    <row r="331" spans="1:11" x14ac:dyDescent="0.2">
      <c r="A331" s="5"/>
      <c r="B331" s="2"/>
      <c r="C331" s="2"/>
      <c r="D331" s="2"/>
      <c r="E331" s="10"/>
      <c r="F331" s="10"/>
      <c r="G331" s="10"/>
      <c r="H331" s="10"/>
      <c r="I331" s="10"/>
      <c r="J331" s="10"/>
      <c r="K331" s="2"/>
    </row>
    <row r="332" spans="1:11" x14ac:dyDescent="0.2">
      <c r="A332" s="5"/>
      <c r="B332" s="2"/>
      <c r="C332" s="2"/>
      <c r="D332" s="2"/>
      <c r="E332" s="10"/>
      <c r="F332" s="10"/>
      <c r="G332" s="10"/>
      <c r="H332" s="10"/>
      <c r="I332" s="10"/>
      <c r="J332" s="10"/>
      <c r="K332" s="2"/>
    </row>
    <row r="333" spans="1:11" x14ac:dyDescent="0.2">
      <c r="A333" s="5"/>
      <c r="B333" s="2"/>
      <c r="C333" s="2"/>
      <c r="D333" s="2"/>
      <c r="E333" s="10"/>
      <c r="F333" s="10"/>
      <c r="G333" s="10"/>
      <c r="H333" s="10"/>
      <c r="I333" s="10"/>
      <c r="J333" s="10"/>
      <c r="K333" s="2"/>
    </row>
    <row r="334" spans="1:11" x14ac:dyDescent="0.2">
      <c r="A334" s="5"/>
      <c r="B334" s="2"/>
      <c r="C334" s="2"/>
      <c r="D334" s="2"/>
      <c r="E334" s="10"/>
      <c r="F334" s="10"/>
      <c r="G334" s="10"/>
      <c r="H334" s="10"/>
      <c r="I334" s="10"/>
      <c r="J334" s="10"/>
      <c r="K334" s="2"/>
    </row>
    <row r="335" spans="1:11" x14ac:dyDescent="0.2">
      <c r="A335" s="5"/>
      <c r="B335" s="2"/>
      <c r="C335" s="2"/>
      <c r="D335" s="2"/>
      <c r="E335" s="10"/>
      <c r="F335" s="10"/>
      <c r="G335" s="10"/>
      <c r="H335" s="10"/>
      <c r="I335" s="10"/>
      <c r="J335" s="10"/>
      <c r="K335" s="2"/>
    </row>
    <row r="336" spans="1:11" x14ac:dyDescent="0.2">
      <c r="A336" s="5"/>
      <c r="B336" s="2"/>
      <c r="C336" s="2"/>
      <c r="D336" s="2"/>
      <c r="E336" s="10"/>
      <c r="F336" s="10"/>
      <c r="G336" s="10"/>
      <c r="H336" s="10"/>
      <c r="I336" s="10"/>
      <c r="J336" s="10"/>
      <c r="K336" s="2"/>
    </row>
    <row r="337" spans="1:11" x14ac:dyDescent="0.2">
      <c r="A337" s="5"/>
      <c r="B337" s="2"/>
      <c r="C337" s="2"/>
      <c r="D337" s="2"/>
      <c r="E337" s="10"/>
      <c r="F337" s="10"/>
      <c r="G337" s="10"/>
      <c r="H337" s="10"/>
      <c r="I337" s="10"/>
      <c r="J337" s="10"/>
      <c r="K337" s="2"/>
    </row>
    <row r="338" spans="1:11" x14ac:dyDescent="0.2">
      <c r="A338" s="5"/>
      <c r="B338" s="2"/>
      <c r="C338" s="2"/>
      <c r="D338" s="2"/>
      <c r="E338" s="10"/>
      <c r="F338" s="10"/>
      <c r="G338" s="10"/>
      <c r="H338" s="10"/>
      <c r="I338" s="10"/>
      <c r="J338" s="10"/>
      <c r="K338" s="2"/>
    </row>
    <row r="339" spans="1:11" x14ac:dyDescent="0.2">
      <c r="A339" s="5"/>
      <c r="B339" s="2"/>
      <c r="C339" s="2"/>
      <c r="D339" s="2"/>
      <c r="E339" s="10"/>
      <c r="F339" s="10"/>
      <c r="G339" s="10"/>
      <c r="H339" s="10"/>
      <c r="I339" s="10"/>
      <c r="J339" s="10"/>
      <c r="K339" s="2"/>
    </row>
    <row r="340" spans="1:11" x14ac:dyDescent="0.2">
      <c r="A340" s="5"/>
      <c r="B340" s="2"/>
      <c r="C340" s="2"/>
      <c r="D340" s="2"/>
      <c r="E340" s="10"/>
      <c r="F340" s="10"/>
      <c r="G340" s="10"/>
      <c r="H340" s="10"/>
      <c r="I340" s="10"/>
      <c r="J340" s="10"/>
      <c r="K340" s="2"/>
    </row>
    <row r="341" spans="1:11" x14ac:dyDescent="0.2">
      <c r="A341" s="5"/>
      <c r="B341" s="2"/>
      <c r="C341" s="2"/>
      <c r="D341" s="2"/>
      <c r="E341" s="10"/>
      <c r="F341" s="10"/>
      <c r="G341" s="10"/>
      <c r="H341" s="10"/>
      <c r="I341" s="10"/>
      <c r="J341" s="10"/>
      <c r="K341" s="2"/>
    </row>
    <row r="342" spans="1:11" x14ac:dyDescent="0.2">
      <c r="A342" s="5"/>
      <c r="B342" s="2"/>
      <c r="C342" s="2"/>
      <c r="D342" s="2"/>
      <c r="E342" s="10"/>
      <c r="F342" s="10"/>
      <c r="G342" s="10"/>
      <c r="H342" s="10"/>
      <c r="I342" s="10"/>
      <c r="J342" s="10"/>
      <c r="K342" s="2"/>
    </row>
    <row r="343" spans="1:11" x14ac:dyDescent="0.2">
      <c r="A343" s="5"/>
      <c r="B343" s="2"/>
      <c r="C343" s="2"/>
      <c r="D343" s="2"/>
      <c r="E343" s="10"/>
      <c r="F343" s="10"/>
      <c r="G343" s="10"/>
      <c r="H343" s="10"/>
      <c r="I343" s="10"/>
      <c r="J343" s="10"/>
      <c r="K343" s="2"/>
    </row>
    <row r="344" spans="1:11" x14ac:dyDescent="0.2">
      <c r="A344" s="5"/>
      <c r="B344" s="2"/>
      <c r="C344" s="2"/>
      <c r="D344" s="2"/>
      <c r="E344" s="10"/>
      <c r="F344" s="10"/>
      <c r="G344" s="10"/>
      <c r="H344" s="10"/>
      <c r="I344" s="10"/>
      <c r="J344" s="10"/>
      <c r="K344" s="2"/>
    </row>
    <row r="345" spans="1:11" x14ac:dyDescent="0.2">
      <c r="A345" s="5"/>
      <c r="B345" s="2"/>
      <c r="C345" s="2"/>
      <c r="D345" s="2"/>
      <c r="E345" s="10"/>
      <c r="F345" s="10"/>
      <c r="G345" s="10"/>
      <c r="H345" s="10"/>
      <c r="I345" s="10"/>
      <c r="J345" s="10"/>
      <c r="K345" s="2"/>
    </row>
    <row r="346" spans="1:11" x14ac:dyDescent="0.2">
      <c r="A346" s="5"/>
      <c r="B346" s="2"/>
      <c r="C346" s="2"/>
      <c r="D346" s="2"/>
      <c r="E346" s="10"/>
      <c r="F346" s="10"/>
      <c r="G346" s="10"/>
      <c r="H346" s="10"/>
      <c r="I346" s="10"/>
      <c r="J346" s="10"/>
      <c r="K346" s="2"/>
    </row>
    <row r="347" spans="1:11" x14ac:dyDescent="0.2">
      <c r="A347" s="5"/>
      <c r="B347" s="2"/>
      <c r="C347" s="2"/>
      <c r="D347" s="2"/>
      <c r="E347" s="10"/>
      <c r="F347" s="10"/>
      <c r="G347" s="10"/>
      <c r="H347" s="10"/>
      <c r="I347" s="10"/>
      <c r="J347" s="10"/>
      <c r="K347" s="2"/>
    </row>
    <row r="348" spans="1:11" x14ac:dyDescent="0.2">
      <c r="A348" s="5"/>
      <c r="B348" s="2"/>
      <c r="C348" s="2"/>
      <c r="D348" s="2"/>
      <c r="E348" s="10"/>
      <c r="F348" s="10"/>
      <c r="G348" s="10"/>
      <c r="H348" s="10"/>
      <c r="I348" s="10"/>
      <c r="J348" s="10"/>
      <c r="K348" s="2"/>
    </row>
    <row r="349" spans="1:11" x14ac:dyDescent="0.2">
      <c r="A349" s="5"/>
      <c r="B349" s="2"/>
      <c r="C349" s="2"/>
      <c r="D349" s="2"/>
      <c r="E349" s="10"/>
      <c r="F349" s="10"/>
      <c r="G349" s="10"/>
      <c r="H349" s="10"/>
      <c r="I349" s="10"/>
      <c r="J349" s="10"/>
      <c r="K349" s="2"/>
    </row>
    <row r="350" spans="1:11" x14ac:dyDescent="0.2">
      <c r="A350" s="5"/>
      <c r="B350" s="2"/>
      <c r="C350" s="2"/>
      <c r="D350" s="2"/>
      <c r="E350" s="10"/>
      <c r="F350" s="10"/>
      <c r="G350" s="10"/>
      <c r="H350" s="10"/>
      <c r="I350" s="10"/>
      <c r="J350" s="10"/>
      <c r="K350" s="2"/>
    </row>
    <row r="351" spans="1:11" x14ac:dyDescent="0.2">
      <c r="A351" s="5"/>
      <c r="B351" s="2"/>
      <c r="C351" s="2"/>
      <c r="D351" s="2"/>
      <c r="E351" s="10"/>
      <c r="F351" s="10"/>
      <c r="G351" s="10"/>
      <c r="H351" s="10"/>
      <c r="I351" s="10"/>
      <c r="J351" s="10"/>
      <c r="K351" s="2"/>
    </row>
    <row r="352" spans="1:11" x14ac:dyDescent="0.2">
      <c r="A352" s="5"/>
      <c r="B352" s="2"/>
      <c r="C352" s="2"/>
      <c r="D352" s="2"/>
      <c r="E352" s="10"/>
      <c r="F352" s="10"/>
      <c r="G352" s="10"/>
      <c r="H352" s="10"/>
      <c r="I352" s="10"/>
      <c r="J352" s="10"/>
      <c r="K352" s="2"/>
    </row>
    <row r="353" spans="1:11" x14ac:dyDescent="0.2">
      <c r="A353" s="5"/>
      <c r="B353" s="2"/>
      <c r="C353" s="2"/>
      <c r="D353" s="2"/>
      <c r="E353" s="10"/>
      <c r="F353" s="10"/>
      <c r="G353" s="10"/>
      <c r="H353" s="10"/>
      <c r="I353" s="10"/>
      <c r="J353" s="10"/>
      <c r="K353" s="2"/>
    </row>
    <row r="354" spans="1:11" x14ac:dyDescent="0.2">
      <c r="A354" s="5"/>
      <c r="B354" s="2"/>
      <c r="C354" s="2"/>
      <c r="D354" s="2"/>
      <c r="E354" s="10"/>
      <c r="F354" s="10"/>
      <c r="G354" s="10"/>
      <c r="H354" s="10"/>
      <c r="I354" s="10"/>
      <c r="J354" s="10"/>
      <c r="K354" s="2"/>
    </row>
    <row r="355" spans="1:11" x14ac:dyDescent="0.2">
      <c r="A355" s="5"/>
      <c r="B355" s="2"/>
      <c r="C355" s="2"/>
      <c r="D355" s="2"/>
      <c r="E355" s="10"/>
      <c r="F355" s="10"/>
      <c r="G355" s="10"/>
      <c r="H355" s="10"/>
      <c r="I355" s="10"/>
      <c r="J355" s="10"/>
      <c r="K355" s="2"/>
    </row>
    <row r="356" spans="1:11" x14ac:dyDescent="0.2">
      <c r="A356" s="5"/>
      <c r="B356" s="2"/>
      <c r="C356" s="2"/>
      <c r="D356" s="2"/>
      <c r="E356" s="10"/>
      <c r="F356" s="10"/>
      <c r="G356" s="10"/>
      <c r="H356" s="10"/>
      <c r="I356" s="10"/>
      <c r="J356" s="10"/>
      <c r="K356" s="2"/>
    </row>
    <row r="357" spans="1:11" x14ac:dyDescent="0.2">
      <c r="A357" s="5"/>
      <c r="B357" s="2"/>
      <c r="C357" s="2"/>
      <c r="D357" s="2"/>
      <c r="E357" s="10"/>
      <c r="F357" s="10"/>
      <c r="G357" s="10"/>
      <c r="H357" s="10"/>
      <c r="I357" s="10"/>
      <c r="J357" s="10"/>
      <c r="K357" s="2"/>
    </row>
    <row r="358" spans="1:11" x14ac:dyDescent="0.2">
      <c r="A358" s="5"/>
      <c r="B358" s="2"/>
      <c r="C358" s="2"/>
      <c r="D358" s="2"/>
      <c r="E358" s="10"/>
      <c r="F358" s="10"/>
      <c r="G358" s="10"/>
      <c r="H358" s="10"/>
      <c r="I358" s="10"/>
      <c r="J358" s="10"/>
      <c r="K358" s="2"/>
    </row>
    <row r="359" spans="1:11" x14ac:dyDescent="0.2">
      <c r="A359" s="5"/>
      <c r="B359" s="2"/>
      <c r="C359" s="2"/>
      <c r="D359" s="2"/>
      <c r="E359" s="10"/>
      <c r="F359" s="10"/>
      <c r="G359" s="10"/>
      <c r="H359" s="10"/>
      <c r="I359" s="10"/>
      <c r="J359" s="10"/>
      <c r="K359" s="2"/>
    </row>
    <row r="360" spans="1:11" x14ac:dyDescent="0.2">
      <c r="A360" s="5"/>
      <c r="B360" s="2"/>
      <c r="C360" s="2"/>
      <c r="D360" s="2"/>
      <c r="E360" s="10"/>
      <c r="F360" s="10"/>
      <c r="G360" s="10"/>
      <c r="H360" s="10"/>
      <c r="I360" s="10"/>
      <c r="J360" s="10"/>
      <c r="K360" s="2"/>
    </row>
    <row r="361" spans="1:11" x14ac:dyDescent="0.2">
      <c r="A361" s="5"/>
      <c r="B361" s="2"/>
      <c r="C361" s="2"/>
      <c r="D361" s="2"/>
      <c r="E361" s="10"/>
      <c r="F361" s="10"/>
      <c r="G361" s="10"/>
      <c r="H361" s="10"/>
      <c r="I361" s="10"/>
      <c r="J361" s="10"/>
      <c r="K361" s="2"/>
    </row>
    <row r="362" spans="1:11" x14ac:dyDescent="0.2">
      <c r="A362" s="5"/>
      <c r="B362" s="2"/>
      <c r="C362" s="2"/>
      <c r="D362" s="2"/>
      <c r="E362" s="10"/>
      <c r="F362" s="10"/>
      <c r="G362" s="10"/>
      <c r="H362" s="10"/>
      <c r="I362" s="10"/>
      <c r="J362" s="10"/>
      <c r="K362" s="2"/>
    </row>
    <row r="363" spans="1:11" x14ac:dyDescent="0.2">
      <c r="A363" s="5"/>
      <c r="B363" s="2"/>
      <c r="C363" s="2"/>
      <c r="D363" s="2"/>
      <c r="E363" s="10"/>
      <c r="F363" s="10"/>
      <c r="G363" s="10"/>
      <c r="H363" s="10"/>
      <c r="I363" s="10"/>
      <c r="J363" s="10"/>
      <c r="K363" s="2"/>
    </row>
    <row r="364" spans="1:11" x14ac:dyDescent="0.2">
      <c r="A364" s="5"/>
      <c r="B364" s="2"/>
      <c r="C364" s="2"/>
      <c r="D364" s="2"/>
      <c r="E364" s="10"/>
      <c r="F364" s="10"/>
      <c r="G364" s="10"/>
      <c r="H364" s="10"/>
      <c r="I364" s="10"/>
      <c r="J364" s="10"/>
      <c r="K364" s="2"/>
    </row>
    <row r="365" spans="1:11" x14ac:dyDescent="0.2">
      <c r="A365" s="5"/>
      <c r="B365" s="2"/>
      <c r="C365" s="2"/>
      <c r="D365" s="2"/>
      <c r="E365" s="10"/>
      <c r="F365" s="10"/>
      <c r="G365" s="10"/>
      <c r="H365" s="10"/>
      <c r="I365" s="10"/>
      <c r="J365" s="10"/>
      <c r="K365" s="2"/>
    </row>
    <row r="366" spans="1:11" x14ac:dyDescent="0.2">
      <c r="A366" s="5"/>
      <c r="B366" s="2"/>
      <c r="C366" s="2"/>
      <c r="D366" s="2"/>
      <c r="E366" s="10"/>
      <c r="F366" s="10"/>
      <c r="G366" s="10"/>
      <c r="H366" s="10"/>
      <c r="I366" s="10"/>
      <c r="J366" s="10"/>
      <c r="K366" s="2"/>
    </row>
    <row r="367" spans="1:11" x14ac:dyDescent="0.2">
      <c r="A367" s="5"/>
      <c r="B367" s="2"/>
      <c r="C367" s="2"/>
      <c r="D367" s="2"/>
      <c r="E367" s="10"/>
      <c r="F367" s="10"/>
      <c r="G367" s="10"/>
      <c r="H367" s="10"/>
      <c r="I367" s="10"/>
      <c r="J367" s="10"/>
      <c r="K367" s="2"/>
    </row>
    <row r="368" spans="1:11" x14ac:dyDescent="0.2">
      <c r="A368" s="5"/>
      <c r="B368" s="2"/>
      <c r="C368" s="2"/>
      <c r="D368" s="2"/>
      <c r="E368" s="10"/>
      <c r="F368" s="10"/>
      <c r="G368" s="10"/>
      <c r="H368" s="10"/>
      <c r="I368" s="10"/>
      <c r="J368" s="10"/>
      <c r="K368" s="2"/>
    </row>
    <row r="369" spans="1:11" x14ac:dyDescent="0.2">
      <c r="A369" s="5"/>
      <c r="B369" s="2"/>
      <c r="C369" s="2"/>
      <c r="D369" s="2"/>
      <c r="E369" s="10"/>
      <c r="F369" s="10"/>
      <c r="G369" s="10"/>
      <c r="H369" s="10"/>
      <c r="I369" s="10"/>
      <c r="J369" s="10"/>
      <c r="K369" s="2"/>
    </row>
    <row r="370" spans="1:11" x14ac:dyDescent="0.2">
      <c r="A370" s="5"/>
      <c r="B370" s="2"/>
      <c r="C370" s="2"/>
      <c r="D370" s="2"/>
      <c r="E370" s="10"/>
      <c r="F370" s="10"/>
      <c r="G370" s="10"/>
      <c r="H370" s="10"/>
      <c r="I370" s="10"/>
      <c r="J370" s="10"/>
      <c r="K370" s="2"/>
    </row>
    <row r="371" spans="1:11" x14ac:dyDescent="0.2">
      <c r="A371" s="5"/>
      <c r="B371" s="2"/>
      <c r="C371" s="2"/>
      <c r="D371" s="2"/>
      <c r="E371" s="10"/>
      <c r="F371" s="10"/>
      <c r="G371" s="10"/>
      <c r="H371" s="10"/>
      <c r="I371" s="10"/>
      <c r="J371" s="10"/>
      <c r="K371" s="2"/>
    </row>
    <row r="372" spans="1:11" x14ac:dyDescent="0.2">
      <c r="A372" s="5"/>
      <c r="B372" s="2"/>
      <c r="C372" s="2"/>
      <c r="D372" s="2"/>
      <c r="E372" s="10"/>
      <c r="F372" s="10"/>
      <c r="G372" s="10"/>
      <c r="H372" s="10"/>
      <c r="I372" s="10"/>
      <c r="J372" s="10"/>
      <c r="K372" s="2"/>
    </row>
    <row r="373" spans="1:11" x14ac:dyDescent="0.2">
      <c r="A373" s="5"/>
      <c r="B373" s="2"/>
      <c r="C373" s="2"/>
      <c r="D373" s="2"/>
      <c r="E373" s="10"/>
      <c r="F373" s="10"/>
      <c r="G373" s="10"/>
      <c r="H373" s="10"/>
      <c r="I373" s="10"/>
      <c r="J373" s="10"/>
      <c r="K373" s="2"/>
    </row>
    <row r="374" spans="1:11" x14ac:dyDescent="0.2">
      <c r="A374" s="5"/>
      <c r="B374" s="2"/>
      <c r="C374" s="2"/>
      <c r="D374" s="2"/>
      <c r="E374" s="10"/>
      <c r="F374" s="10"/>
      <c r="G374" s="10"/>
      <c r="H374" s="10"/>
      <c r="I374" s="10"/>
      <c r="J374" s="10"/>
      <c r="K374" s="2"/>
    </row>
    <row r="375" spans="1:11" x14ac:dyDescent="0.2">
      <c r="A375" s="5"/>
      <c r="B375" s="2"/>
      <c r="C375" s="2"/>
      <c r="D375" s="2"/>
      <c r="E375" s="10"/>
      <c r="F375" s="10"/>
      <c r="G375" s="10"/>
      <c r="H375" s="10"/>
      <c r="I375" s="10"/>
      <c r="J375" s="10"/>
      <c r="K375" s="2"/>
    </row>
    <row r="376" spans="1:11" x14ac:dyDescent="0.2">
      <c r="A376" s="5"/>
      <c r="B376" s="2"/>
      <c r="C376" s="2"/>
      <c r="D376" s="2"/>
      <c r="E376" s="10"/>
      <c r="F376" s="10"/>
      <c r="G376" s="10"/>
      <c r="H376" s="10"/>
      <c r="I376" s="10"/>
      <c r="J376" s="10"/>
      <c r="K376" s="2"/>
    </row>
    <row r="377" spans="1:11" x14ac:dyDescent="0.2">
      <c r="A377" s="5"/>
      <c r="B377" s="2"/>
      <c r="C377" s="2"/>
      <c r="D377" s="2"/>
      <c r="E377" s="10"/>
      <c r="F377" s="10"/>
      <c r="G377" s="10"/>
      <c r="H377" s="10"/>
      <c r="I377" s="10"/>
      <c r="J377" s="10"/>
      <c r="K377" s="2"/>
    </row>
    <row r="378" spans="1:11" x14ac:dyDescent="0.2">
      <c r="A378" s="5"/>
      <c r="B378" s="2"/>
      <c r="C378" s="2"/>
      <c r="D378" s="2"/>
      <c r="E378" s="10"/>
      <c r="F378" s="10"/>
      <c r="G378" s="10"/>
      <c r="H378" s="10"/>
      <c r="I378" s="10"/>
      <c r="J378" s="10"/>
      <c r="K378" s="2"/>
    </row>
    <row r="379" spans="1:11" x14ac:dyDescent="0.2">
      <c r="A379" s="5"/>
      <c r="B379" s="2"/>
      <c r="C379" s="2"/>
      <c r="D379" s="2"/>
      <c r="E379" s="10"/>
      <c r="F379" s="10"/>
      <c r="G379" s="10"/>
      <c r="H379" s="10"/>
      <c r="I379" s="10"/>
      <c r="J379" s="10"/>
      <c r="K379" s="2"/>
    </row>
    <row r="380" spans="1:11" x14ac:dyDescent="0.2">
      <c r="A380" s="5"/>
      <c r="B380" s="2"/>
      <c r="C380" s="2"/>
      <c r="D380" s="2"/>
      <c r="E380" s="10"/>
      <c r="F380" s="10"/>
      <c r="G380" s="10"/>
      <c r="H380" s="10"/>
      <c r="I380" s="10"/>
      <c r="J380" s="10"/>
      <c r="K380" s="2"/>
    </row>
    <row r="381" spans="1:11" x14ac:dyDescent="0.2">
      <c r="A381" s="5"/>
      <c r="B381" s="2"/>
      <c r="C381" s="2"/>
      <c r="D381" s="2"/>
      <c r="E381" s="10"/>
      <c r="F381" s="10"/>
      <c r="G381" s="10"/>
      <c r="H381" s="10"/>
      <c r="I381" s="10"/>
      <c r="J381" s="10"/>
      <c r="K381" s="2"/>
    </row>
    <row r="382" spans="1:11" x14ac:dyDescent="0.2">
      <c r="A382" s="5"/>
      <c r="B382" s="2"/>
      <c r="C382" s="2"/>
      <c r="D382" s="2"/>
      <c r="E382" s="10"/>
      <c r="F382" s="10"/>
      <c r="G382" s="10"/>
      <c r="H382" s="10"/>
      <c r="I382" s="10"/>
      <c r="J382" s="10"/>
      <c r="K382" s="2"/>
    </row>
    <row r="383" spans="1:11" x14ac:dyDescent="0.2">
      <c r="A383" s="5"/>
      <c r="B383" s="2"/>
      <c r="C383" s="2"/>
      <c r="D383" s="2"/>
      <c r="E383" s="10"/>
      <c r="F383" s="10"/>
      <c r="G383" s="10"/>
      <c r="H383" s="10"/>
      <c r="I383" s="10"/>
      <c r="J383" s="10"/>
      <c r="K383" s="2"/>
    </row>
    <row r="384" spans="1:11" x14ac:dyDescent="0.2">
      <c r="A384" s="5"/>
      <c r="B384" s="2"/>
      <c r="C384" s="2"/>
      <c r="D384" s="2"/>
      <c r="E384" s="10"/>
      <c r="F384" s="10"/>
      <c r="G384" s="10"/>
      <c r="H384" s="10"/>
      <c r="I384" s="10"/>
      <c r="J384" s="10"/>
      <c r="K384" s="2"/>
    </row>
    <row r="385" spans="1:11" x14ac:dyDescent="0.2">
      <c r="A385" s="5"/>
      <c r="B385" s="2"/>
      <c r="C385" s="2"/>
      <c r="D385" s="2"/>
      <c r="E385" s="10"/>
      <c r="F385" s="10"/>
      <c r="G385" s="10"/>
      <c r="H385" s="10"/>
      <c r="I385" s="10"/>
      <c r="J385" s="10"/>
      <c r="K385" s="2"/>
    </row>
    <row r="386" spans="1:11" x14ac:dyDescent="0.2">
      <c r="A386" s="5"/>
      <c r="B386" s="2"/>
      <c r="C386" s="2"/>
      <c r="D386" s="2"/>
      <c r="E386" s="10"/>
      <c r="F386" s="10"/>
      <c r="G386" s="10"/>
      <c r="H386" s="10"/>
      <c r="I386" s="10"/>
      <c r="J386" s="10"/>
      <c r="K386" s="2"/>
    </row>
    <row r="387" spans="1:11" x14ac:dyDescent="0.2">
      <c r="A387" s="5"/>
      <c r="B387" s="2"/>
      <c r="C387" s="2"/>
      <c r="D387" s="2"/>
      <c r="E387" s="10"/>
      <c r="F387" s="10"/>
      <c r="G387" s="10"/>
      <c r="H387" s="10"/>
      <c r="I387" s="10"/>
      <c r="J387" s="10"/>
      <c r="K387" s="2"/>
    </row>
    <row r="388" spans="1:11" x14ac:dyDescent="0.2">
      <c r="A388" s="5"/>
      <c r="B388" s="2"/>
      <c r="C388" s="2"/>
      <c r="D388" s="2"/>
      <c r="E388" s="10"/>
      <c r="F388" s="10"/>
      <c r="G388" s="10"/>
      <c r="H388" s="10"/>
      <c r="I388" s="10"/>
      <c r="J388" s="10"/>
      <c r="K388" s="2"/>
    </row>
    <row r="389" spans="1:11" x14ac:dyDescent="0.2">
      <c r="A389" s="5"/>
      <c r="B389" s="2"/>
      <c r="C389" s="2"/>
      <c r="D389" s="2"/>
      <c r="E389" s="10"/>
      <c r="F389" s="10"/>
      <c r="G389" s="10"/>
      <c r="H389" s="10"/>
      <c r="I389" s="10"/>
      <c r="J389" s="10"/>
      <c r="K389" s="2"/>
    </row>
    <row r="390" spans="1:11" x14ac:dyDescent="0.2">
      <c r="A390" s="5"/>
      <c r="B390" s="2"/>
      <c r="C390" s="2"/>
      <c r="D390" s="2"/>
      <c r="E390" s="10"/>
      <c r="F390" s="10"/>
      <c r="G390" s="10"/>
      <c r="H390" s="10"/>
      <c r="I390" s="10"/>
      <c r="J390" s="10"/>
      <c r="K390" s="2"/>
    </row>
    <row r="391" spans="1:11" x14ac:dyDescent="0.2">
      <c r="A391" s="5"/>
      <c r="B391" s="2"/>
      <c r="C391" s="2"/>
      <c r="D391" s="2"/>
      <c r="E391" s="10"/>
      <c r="F391" s="10"/>
      <c r="G391" s="10"/>
      <c r="H391" s="10"/>
      <c r="I391" s="10"/>
      <c r="J391" s="10"/>
      <c r="K391" s="2"/>
    </row>
    <row r="392" spans="1:11" x14ac:dyDescent="0.2">
      <c r="A392" s="5"/>
      <c r="B392" s="2"/>
      <c r="C392" s="2"/>
      <c r="D392" s="2"/>
      <c r="E392" s="10"/>
      <c r="F392" s="10"/>
      <c r="G392" s="10"/>
      <c r="H392" s="10"/>
      <c r="I392" s="10"/>
      <c r="J392" s="10"/>
      <c r="K392" s="2"/>
    </row>
    <row r="393" spans="1:11" x14ac:dyDescent="0.2">
      <c r="A393" s="5"/>
      <c r="B393" s="2"/>
      <c r="C393" s="2"/>
      <c r="D393" s="2"/>
      <c r="E393" s="10"/>
      <c r="F393" s="10"/>
      <c r="G393" s="10"/>
      <c r="H393" s="10"/>
      <c r="I393" s="10"/>
      <c r="J393" s="10"/>
      <c r="K393" s="2"/>
    </row>
    <row r="394" spans="1:11" x14ac:dyDescent="0.2">
      <c r="A394" s="5"/>
      <c r="B394" s="2"/>
      <c r="C394" s="2"/>
      <c r="D394" s="2"/>
      <c r="E394" s="10"/>
      <c r="F394" s="10"/>
      <c r="G394" s="10"/>
      <c r="H394" s="10"/>
      <c r="I394" s="10"/>
      <c r="J394" s="10"/>
      <c r="K394" s="2"/>
    </row>
    <row r="395" spans="1:11" x14ac:dyDescent="0.2">
      <c r="A395" s="5"/>
      <c r="B395" s="2"/>
      <c r="C395" s="2"/>
      <c r="D395" s="2"/>
      <c r="E395" s="10"/>
      <c r="F395" s="10"/>
      <c r="G395" s="10"/>
      <c r="H395" s="10"/>
      <c r="I395" s="10"/>
      <c r="J395" s="10"/>
      <c r="K395" s="2"/>
    </row>
    <row r="396" spans="1:11" x14ac:dyDescent="0.2">
      <c r="A396" s="5"/>
      <c r="B396" s="2"/>
      <c r="C396" s="2"/>
      <c r="D396" s="2"/>
      <c r="E396" s="10"/>
      <c r="F396" s="10"/>
      <c r="G396" s="10"/>
      <c r="H396" s="10"/>
      <c r="I396" s="10"/>
      <c r="J396" s="10"/>
      <c r="K396" s="2"/>
    </row>
    <row r="397" spans="1:11" x14ac:dyDescent="0.2">
      <c r="A397" s="5"/>
      <c r="B397" s="2"/>
      <c r="C397" s="2"/>
      <c r="D397" s="2"/>
      <c r="E397" s="10"/>
      <c r="F397" s="10"/>
      <c r="G397" s="10"/>
      <c r="H397" s="10"/>
      <c r="I397" s="10"/>
      <c r="J397" s="10"/>
      <c r="K397" s="2"/>
    </row>
    <row r="398" spans="1:11" x14ac:dyDescent="0.2">
      <c r="A398" s="5"/>
      <c r="B398" s="2"/>
      <c r="C398" s="2"/>
      <c r="D398" s="2"/>
      <c r="E398" s="10"/>
      <c r="F398" s="10"/>
      <c r="G398" s="10"/>
      <c r="H398" s="10"/>
      <c r="I398" s="10"/>
      <c r="J398" s="10"/>
      <c r="K398" s="2"/>
    </row>
    <row r="399" spans="1:11" x14ac:dyDescent="0.2">
      <c r="A399" s="5"/>
      <c r="B399" s="2"/>
      <c r="C399" s="2"/>
      <c r="D399" s="2"/>
      <c r="E399" s="10"/>
      <c r="F399" s="10"/>
      <c r="G399" s="10"/>
      <c r="H399" s="10"/>
      <c r="I399" s="10"/>
      <c r="J399" s="10"/>
      <c r="K399" s="2"/>
    </row>
    <row r="400" spans="1:11" x14ac:dyDescent="0.2">
      <c r="A400" s="5"/>
      <c r="B400" s="2"/>
      <c r="C400" s="2"/>
      <c r="D400" s="2"/>
      <c r="E400" s="10"/>
      <c r="F400" s="10"/>
      <c r="G400" s="10"/>
      <c r="H400" s="10"/>
      <c r="I400" s="10"/>
      <c r="J400" s="10"/>
      <c r="K400" s="2"/>
    </row>
    <row r="401" spans="1:11" x14ac:dyDescent="0.2">
      <c r="A401" s="5"/>
      <c r="B401" s="2"/>
      <c r="C401" s="2"/>
      <c r="D401" s="2"/>
      <c r="E401" s="10"/>
      <c r="F401" s="10"/>
      <c r="G401" s="10"/>
      <c r="H401" s="10"/>
      <c r="I401" s="10"/>
      <c r="J401" s="10"/>
      <c r="K401" s="2"/>
    </row>
    <row r="402" spans="1:11" x14ac:dyDescent="0.2">
      <c r="A402" s="5"/>
      <c r="B402" s="2"/>
      <c r="C402" s="2"/>
      <c r="D402" s="2"/>
      <c r="E402" s="10"/>
      <c r="F402" s="10"/>
      <c r="G402" s="10"/>
      <c r="H402" s="10"/>
      <c r="I402" s="10"/>
      <c r="J402" s="10"/>
      <c r="K402" s="2"/>
    </row>
    <row r="403" spans="1:11" x14ac:dyDescent="0.2">
      <c r="A403" s="5"/>
      <c r="B403" s="2"/>
      <c r="C403" s="2"/>
      <c r="D403" s="2"/>
      <c r="E403" s="10"/>
      <c r="F403" s="10"/>
      <c r="G403" s="10"/>
      <c r="H403" s="10"/>
      <c r="I403" s="10"/>
      <c r="J403" s="10"/>
      <c r="K403" s="2"/>
    </row>
    <row r="404" spans="1:11" x14ac:dyDescent="0.2">
      <c r="A404" s="5"/>
      <c r="B404" s="2"/>
      <c r="C404" s="2"/>
      <c r="D404" s="2"/>
      <c r="E404" s="10"/>
      <c r="F404" s="10"/>
      <c r="G404" s="10"/>
      <c r="H404" s="10"/>
      <c r="I404" s="10"/>
      <c r="J404" s="10"/>
      <c r="K404" s="2"/>
    </row>
    <row r="405" spans="1:11" x14ac:dyDescent="0.2">
      <c r="A405" s="5"/>
      <c r="B405" s="2"/>
      <c r="C405" s="2"/>
      <c r="D405" s="2"/>
      <c r="E405" s="10"/>
      <c r="F405" s="10"/>
      <c r="G405" s="10"/>
      <c r="H405" s="10"/>
      <c r="I405" s="10"/>
      <c r="J405" s="10"/>
      <c r="K405" s="2"/>
    </row>
    <row r="406" spans="1:11" x14ac:dyDescent="0.2">
      <c r="A406" s="5"/>
      <c r="B406" s="2"/>
      <c r="C406" s="2"/>
      <c r="D406" s="2"/>
      <c r="E406" s="10"/>
      <c r="F406" s="10"/>
      <c r="G406" s="10"/>
      <c r="H406" s="10"/>
      <c r="I406" s="10"/>
      <c r="J406" s="10"/>
      <c r="K406" s="2"/>
    </row>
    <row r="407" spans="1:11" x14ac:dyDescent="0.2">
      <c r="A407" s="5"/>
      <c r="B407" s="2"/>
      <c r="C407" s="2"/>
      <c r="D407" s="2"/>
      <c r="E407" s="10"/>
      <c r="F407" s="10"/>
      <c r="G407" s="10"/>
      <c r="H407" s="10"/>
      <c r="I407" s="10"/>
      <c r="J407" s="10"/>
      <c r="K407" s="2"/>
    </row>
    <row r="408" spans="1:11" x14ac:dyDescent="0.2">
      <c r="A408" s="5"/>
      <c r="B408" s="2"/>
      <c r="C408" s="2"/>
      <c r="D408" s="2"/>
      <c r="E408" s="10"/>
      <c r="F408" s="10"/>
      <c r="G408" s="10"/>
      <c r="H408" s="10"/>
      <c r="I408" s="10"/>
      <c r="J408" s="10"/>
      <c r="K408" s="2"/>
    </row>
    <row r="409" spans="1:11" x14ac:dyDescent="0.2">
      <c r="A409" s="5"/>
      <c r="B409" s="2"/>
      <c r="C409" s="2"/>
      <c r="D409" s="2"/>
      <c r="E409" s="10"/>
      <c r="F409" s="10"/>
      <c r="G409" s="10"/>
      <c r="H409" s="10"/>
      <c r="I409" s="10"/>
      <c r="J409" s="10"/>
      <c r="K409" s="2"/>
    </row>
    <row r="410" spans="1:11" x14ac:dyDescent="0.2">
      <c r="A410" s="5"/>
      <c r="B410" s="2"/>
      <c r="C410" s="2"/>
      <c r="D410" s="2"/>
      <c r="E410" s="10"/>
      <c r="F410" s="10"/>
      <c r="G410" s="10"/>
      <c r="H410" s="10"/>
      <c r="I410" s="10"/>
      <c r="J410" s="10"/>
      <c r="K410" s="2"/>
    </row>
  </sheetData>
  <autoFilter ref="A1:K28"/>
  <mergeCells count="36">
    <mergeCell ref="K225:K228"/>
    <mergeCell ref="K42:K46"/>
    <mergeCell ref="K53:K54"/>
    <mergeCell ref="K120:K121"/>
    <mergeCell ref="K90:K93"/>
    <mergeCell ref="K97:K99"/>
    <mergeCell ref="K100:K102"/>
    <mergeCell ref="K82:K85"/>
    <mergeCell ref="K86:K89"/>
    <mergeCell ref="K62:K63"/>
    <mergeCell ref="K64:K65"/>
    <mergeCell ref="K55:K56"/>
    <mergeCell ref="K57:K61"/>
    <mergeCell ref="K75:K76"/>
    <mergeCell ref="K116:K117"/>
    <mergeCell ref="K223:K224"/>
    <mergeCell ref="K2:K7"/>
    <mergeCell ref="K8:K13"/>
    <mergeCell ref="K14:K19"/>
    <mergeCell ref="K36:K38"/>
    <mergeCell ref="K39:K40"/>
    <mergeCell ref="K31:K35"/>
    <mergeCell ref="K20:K26"/>
    <mergeCell ref="K27:K28"/>
    <mergeCell ref="K29:K30"/>
    <mergeCell ref="K216:K218"/>
    <mergeCell ref="K195:K198"/>
    <mergeCell ref="K47:K52"/>
    <mergeCell ref="K185:K187"/>
    <mergeCell ref="K182:K184"/>
    <mergeCell ref="K155:K158"/>
    <mergeCell ref="K118:K119"/>
    <mergeCell ref="K66:K67"/>
    <mergeCell ref="K68:K72"/>
    <mergeCell ref="K73:K74"/>
    <mergeCell ref="K148:K154"/>
  </mergeCells>
  <pageMargins left="0.7" right="0.7" top="0.75" bottom="0.75" header="0.3" footer="0.3"/>
  <pageSetup paperSize="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94"/>
  <sheetViews>
    <sheetView zoomScale="80" zoomScaleNormal="80" workbookViewId="0">
      <selection activeCell="AB83" sqref="AB83"/>
    </sheetView>
  </sheetViews>
  <sheetFormatPr defaultRowHeight="12.75" x14ac:dyDescent="0.2"/>
  <cols>
    <col min="1" max="1" width="10.5703125" style="16" customWidth="1"/>
    <col min="2" max="44" width="9.5703125" style="16" customWidth="1"/>
    <col min="45" max="16384" width="9.140625" style="16"/>
  </cols>
  <sheetData>
    <row r="1" spans="1:44" x14ac:dyDescent="0.2">
      <c r="A1" s="165" t="s">
        <v>318</v>
      </c>
      <c r="B1" s="165"/>
      <c r="C1" s="165"/>
      <c r="D1" s="165"/>
      <c r="E1" s="165"/>
      <c r="F1" s="165"/>
    </row>
    <row r="2" spans="1:44" x14ac:dyDescent="0.2">
      <c r="A2" s="162" t="s">
        <v>320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4"/>
    </row>
    <row r="3" spans="1:44" ht="25.5" x14ac:dyDescent="0.2">
      <c r="A3" s="37" t="s">
        <v>319</v>
      </c>
      <c r="B3" s="38">
        <v>2189</v>
      </c>
      <c r="C3" s="40">
        <v>2188</v>
      </c>
      <c r="D3" s="40">
        <v>3798</v>
      </c>
      <c r="E3" s="40">
        <v>2401</v>
      </c>
      <c r="F3" s="40">
        <v>1948</v>
      </c>
      <c r="G3" s="40">
        <v>2113</v>
      </c>
      <c r="H3" s="40">
        <v>2120</v>
      </c>
      <c r="I3" s="40">
        <v>1882</v>
      </c>
      <c r="J3" s="40">
        <v>2122</v>
      </c>
      <c r="K3" s="40">
        <v>1121</v>
      </c>
      <c r="L3" s="40">
        <v>2882</v>
      </c>
      <c r="M3" s="40">
        <v>2881</v>
      </c>
      <c r="N3" s="40">
        <v>2032</v>
      </c>
      <c r="O3" s="40">
        <v>2879</v>
      </c>
      <c r="P3" s="40">
        <v>2869</v>
      </c>
      <c r="Q3" s="40">
        <v>2868</v>
      </c>
      <c r="R3" s="40">
        <v>1822</v>
      </c>
      <c r="S3" s="40">
        <v>1960</v>
      </c>
      <c r="T3" s="40">
        <v>1865</v>
      </c>
      <c r="U3" s="40">
        <v>1244</v>
      </c>
      <c r="V3" s="40">
        <v>2886</v>
      </c>
      <c r="W3" s="40">
        <v>2163</v>
      </c>
      <c r="X3" s="40">
        <v>90</v>
      </c>
      <c r="Y3" s="40">
        <v>688</v>
      </c>
      <c r="Z3" s="40">
        <v>2883</v>
      </c>
      <c r="AA3" s="40">
        <v>2288</v>
      </c>
      <c r="AB3" s="40">
        <v>2141</v>
      </c>
      <c r="AC3" s="41"/>
      <c r="AD3" s="41"/>
      <c r="AE3" s="41"/>
      <c r="AF3" s="41"/>
      <c r="AG3" s="41"/>
      <c r="AH3" s="41"/>
      <c r="AI3" s="41"/>
      <c r="AJ3" s="41"/>
      <c r="AK3" s="41"/>
      <c r="AL3" s="41"/>
      <c r="AM3" s="41"/>
      <c r="AN3" s="41"/>
      <c r="AO3" s="41"/>
      <c r="AP3" s="41"/>
      <c r="AQ3" s="41"/>
      <c r="AR3" s="41"/>
    </row>
    <row r="4" spans="1:44" x14ac:dyDescent="0.2">
      <c r="A4" s="36">
        <v>1724</v>
      </c>
      <c r="B4" s="39"/>
      <c r="C4" s="39">
        <f>1/24+1/24</f>
        <v>8.3333333333333329E-2</v>
      </c>
      <c r="D4" s="39">
        <v>0.33333333333333331</v>
      </c>
      <c r="E4" s="39"/>
      <c r="F4" s="39"/>
      <c r="G4" s="39"/>
      <c r="H4" s="39"/>
      <c r="I4" s="39"/>
      <c r="J4" s="39"/>
      <c r="K4" s="39"/>
      <c r="L4" s="39"/>
      <c r="M4" s="39"/>
      <c r="N4" s="39">
        <f>1/12+1/12</f>
        <v>0.16666666666666666</v>
      </c>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x14ac:dyDescent="0.2">
      <c r="A5" s="36">
        <v>1725</v>
      </c>
      <c r="B5" s="39"/>
      <c r="C5" s="39">
        <f>1/24+1/24</f>
        <v>8.3333333333333329E-2</v>
      </c>
      <c r="D5" s="39">
        <v>0.33333333333333331</v>
      </c>
      <c r="E5" s="39"/>
      <c r="F5" s="39"/>
      <c r="G5" s="39"/>
      <c r="H5" s="39"/>
      <c r="I5" s="39"/>
      <c r="J5" s="39"/>
      <c r="K5" s="39"/>
      <c r="L5" s="39"/>
      <c r="M5" s="39"/>
      <c r="N5" s="39">
        <f>1/12+1/12</f>
        <v>0.16666666666666666</v>
      </c>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x14ac:dyDescent="0.2">
      <c r="A6" s="36">
        <v>1728</v>
      </c>
      <c r="B6" s="39"/>
      <c r="C6" s="39"/>
      <c r="D6" s="39"/>
      <c r="E6" s="39"/>
      <c r="F6" s="39"/>
      <c r="G6" s="39">
        <v>0.25</v>
      </c>
      <c r="H6" s="39"/>
      <c r="I6" s="39">
        <f>1/24+1/24+1/24+1/24+1/24+1/24+1/24+1/24+1/24</f>
        <v>0.375</v>
      </c>
      <c r="J6" s="39">
        <v>0.125</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row>
    <row r="7" spans="1:44" x14ac:dyDescent="0.2">
      <c r="A7" s="36">
        <v>1731</v>
      </c>
      <c r="B7" s="39"/>
      <c r="C7" s="39">
        <v>4.1666666666666664E-2</v>
      </c>
      <c r="D7" s="39">
        <v>0.33333333333333331</v>
      </c>
      <c r="E7" s="39"/>
      <c r="F7" s="39"/>
      <c r="G7" s="39"/>
      <c r="H7" s="39"/>
      <c r="I7" s="39"/>
      <c r="J7" s="39"/>
      <c r="K7" s="39"/>
      <c r="L7" s="39"/>
      <c r="M7" s="39"/>
      <c r="N7" s="39">
        <f>1/12+1/12</f>
        <v>0.16666666666666666</v>
      </c>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row>
    <row r="8" spans="1:44" x14ac:dyDescent="0.2">
      <c r="A8" s="36">
        <v>1732</v>
      </c>
      <c r="B8" s="39"/>
      <c r="C8" s="39"/>
      <c r="D8" s="39"/>
      <c r="E8" s="39"/>
      <c r="F8" s="39"/>
      <c r="G8" s="39"/>
      <c r="H8" s="39"/>
      <c r="I8" s="39"/>
      <c r="J8" s="39"/>
      <c r="K8" s="39"/>
      <c r="L8" s="39"/>
      <c r="M8" s="39"/>
      <c r="N8" s="39"/>
      <c r="O8" s="39">
        <f>30/735+4/1960</f>
        <v>4.2857142857142858E-2</v>
      </c>
      <c r="P8" s="39"/>
      <c r="Q8" s="39"/>
      <c r="R8" s="39"/>
      <c r="S8" s="39">
        <f>30/735+4/1960</f>
        <v>4.2857142857142858E-2</v>
      </c>
      <c r="T8" s="39"/>
      <c r="U8" s="39"/>
      <c r="V8" s="39"/>
      <c r="W8" s="39"/>
      <c r="X8" s="39"/>
      <c r="Y8" s="39"/>
      <c r="Z8" s="39"/>
      <c r="AA8" s="39"/>
      <c r="AB8" s="39"/>
      <c r="AC8" s="39"/>
      <c r="AD8" s="39"/>
      <c r="AE8" s="39"/>
      <c r="AF8" s="39"/>
      <c r="AG8" s="39"/>
      <c r="AH8" s="39"/>
      <c r="AI8" s="39"/>
      <c r="AJ8" s="39"/>
      <c r="AK8" s="39"/>
      <c r="AL8" s="39"/>
      <c r="AM8" s="39"/>
      <c r="AN8" s="39"/>
      <c r="AO8" s="39"/>
      <c r="AP8" s="39"/>
      <c r="AQ8" s="39"/>
      <c r="AR8" s="39"/>
    </row>
    <row r="9" spans="1:44" x14ac:dyDescent="0.2">
      <c r="A9" s="36">
        <v>1733</v>
      </c>
      <c r="B9" s="39"/>
      <c r="C9" s="39"/>
      <c r="D9" s="39"/>
      <c r="E9" s="39"/>
      <c r="F9" s="39"/>
      <c r="G9" s="39">
        <v>0.25</v>
      </c>
      <c r="H9" s="39"/>
      <c r="I9" s="39">
        <f>1/24+1/24+1/24+1/24+1/24+1/24+1/24+1/24+1/24</f>
        <v>0.375</v>
      </c>
      <c r="J9" s="39">
        <v>0.125</v>
      </c>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row>
    <row r="10" spans="1:44" x14ac:dyDescent="0.2">
      <c r="A10" s="36">
        <v>1744</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f>24/48</f>
        <v>0.5</v>
      </c>
      <c r="AB10" s="39"/>
      <c r="AC10" s="39"/>
      <c r="AD10" s="39"/>
      <c r="AE10" s="39"/>
      <c r="AF10" s="39"/>
      <c r="AG10" s="39"/>
      <c r="AH10" s="39"/>
      <c r="AI10" s="39"/>
      <c r="AJ10" s="39"/>
      <c r="AK10" s="39"/>
      <c r="AL10" s="39"/>
      <c r="AM10" s="39"/>
      <c r="AN10" s="39"/>
      <c r="AO10" s="39"/>
      <c r="AP10" s="39"/>
      <c r="AQ10" s="39"/>
      <c r="AR10" s="39"/>
    </row>
    <row r="11" spans="1:44" x14ac:dyDescent="0.2">
      <c r="A11" s="36">
        <v>1745</v>
      </c>
      <c r="B11" s="39"/>
      <c r="C11" s="39"/>
      <c r="D11" s="39"/>
      <c r="E11" s="39"/>
      <c r="F11" s="39"/>
      <c r="G11" s="39">
        <v>0.16666666666666666</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row>
    <row r="12" spans="1:44" x14ac:dyDescent="0.2">
      <c r="A12" s="36">
        <v>1752</v>
      </c>
      <c r="B12" s="39">
        <v>0.25</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row>
    <row r="13" spans="1:44" x14ac:dyDescent="0.2">
      <c r="A13" s="36">
        <v>1759</v>
      </c>
      <c r="B13" s="39"/>
      <c r="C13" s="39"/>
      <c r="D13" s="39"/>
      <c r="E13" s="39"/>
      <c r="F13" s="39"/>
      <c r="G13" s="39"/>
      <c r="H13" s="39"/>
      <c r="I13" s="39"/>
      <c r="J13" s="39"/>
      <c r="K13" s="39"/>
      <c r="L13" s="39"/>
      <c r="M13" s="39"/>
      <c r="N13" s="39"/>
      <c r="O13" s="39">
        <f>1/420+1/560+2/60+1/420+1/560+2/60</f>
        <v>7.4999999999999997E-2</v>
      </c>
      <c r="P13" s="39"/>
      <c r="Q13" s="39"/>
      <c r="R13" s="39"/>
      <c r="S13" s="39">
        <f>1/420+1/560+2/60+1/420+1/560+2/60</f>
        <v>7.4999999999999997E-2</v>
      </c>
      <c r="T13" s="39"/>
      <c r="U13" s="39"/>
      <c r="V13" s="39"/>
      <c r="W13" s="39"/>
      <c r="X13" s="39"/>
      <c r="Y13" s="39"/>
      <c r="Z13" s="39"/>
      <c r="AA13" s="39">
        <f>735/2940</f>
        <v>0.25</v>
      </c>
      <c r="AB13" s="39"/>
      <c r="AC13" s="39"/>
      <c r="AD13" s="39"/>
      <c r="AE13" s="39"/>
      <c r="AF13" s="39"/>
      <c r="AG13" s="39"/>
      <c r="AH13" s="39"/>
      <c r="AI13" s="39"/>
      <c r="AJ13" s="39"/>
      <c r="AK13" s="39"/>
      <c r="AL13" s="39"/>
      <c r="AM13" s="39"/>
      <c r="AN13" s="39"/>
      <c r="AO13" s="39"/>
      <c r="AP13" s="39"/>
      <c r="AQ13" s="39"/>
      <c r="AR13" s="39"/>
    </row>
    <row r="14" spans="1:44" x14ac:dyDescent="0.2">
      <c r="A14" s="36">
        <v>1760</v>
      </c>
      <c r="B14" s="39"/>
      <c r="C14" s="39"/>
      <c r="D14" s="39"/>
      <c r="E14" s="39"/>
      <c r="F14" s="39">
        <v>1.1764705882352941E-2</v>
      </c>
      <c r="G14" s="39"/>
      <c r="H14" s="39">
        <f>1/8500+1/340</f>
        <v>3.0588235294117649E-3</v>
      </c>
      <c r="I14" s="39"/>
      <c r="J14" s="39"/>
      <c r="K14" s="39">
        <f>1/2040+1/170+1/170</f>
        <v>1.2254901960784314E-2</v>
      </c>
      <c r="L14" s="39">
        <v>5.8823529411764705E-3</v>
      </c>
      <c r="M14" s="39">
        <f>1/1360</f>
        <v>7.3529411764705881E-4</v>
      </c>
      <c r="N14" s="39">
        <f>1/1020+8/1275</f>
        <v>7.2549019607843135E-3</v>
      </c>
      <c r="O14" s="39">
        <f>1/170+1/935+1/935</f>
        <v>8.0213903743315516E-3</v>
      </c>
      <c r="P14" s="39">
        <v>2.9411764705882353E-3</v>
      </c>
      <c r="Q14" s="39">
        <v>2.9411764705882353E-3</v>
      </c>
      <c r="R14" s="39"/>
      <c r="S14" s="39">
        <f>1/935+1/935</f>
        <v>2.1390374331550803E-3</v>
      </c>
      <c r="T14" s="39"/>
      <c r="U14" s="39"/>
      <c r="V14" s="39">
        <v>5.8823529411764705E-3</v>
      </c>
      <c r="W14" s="39">
        <f>1/510+1/510</f>
        <v>3.9215686274509803E-3</v>
      </c>
      <c r="X14" s="39">
        <v>5.8823529411764705E-3</v>
      </c>
      <c r="Y14" s="39">
        <v>1.9607843137254902E-3</v>
      </c>
      <c r="Z14" s="39">
        <f>1/1360+1/680</f>
        <v>2.2058823529411764E-3</v>
      </c>
      <c r="AA14" s="39">
        <f>1/680</f>
        <v>1.4705882352941176E-3</v>
      </c>
      <c r="AB14" s="39">
        <f>1/170+1/170</f>
        <v>1.1764705882352941E-2</v>
      </c>
      <c r="AC14" s="39"/>
      <c r="AD14" s="39"/>
      <c r="AE14" s="39"/>
      <c r="AF14" s="39"/>
      <c r="AG14" s="39"/>
      <c r="AH14" s="39"/>
      <c r="AI14" s="39"/>
      <c r="AJ14" s="39"/>
      <c r="AK14" s="39"/>
      <c r="AL14" s="39"/>
      <c r="AM14" s="39"/>
      <c r="AN14" s="39"/>
      <c r="AO14" s="39"/>
      <c r="AP14" s="39"/>
      <c r="AQ14" s="39"/>
      <c r="AR14" s="39"/>
    </row>
    <row r="15" spans="1:44" x14ac:dyDescent="0.2">
      <c r="A15" s="36">
        <v>1761</v>
      </c>
      <c r="B15" s="39"/>
      <c r="C15" s="39"/>
      <c r="D15" s="39"/>
      <c r="E15" s="39"/>
      <c r="F15" s="39">
        <v>1.1764705882352941E-2</v>
      </c>
      <c r="G15" s="39"/>
      <c r="H15" s="39">
        <f>1/8500+1/340</f>
        <v>3.0588235294117649E-3</v>
      </c>
      <c r="I15" s="39"/>
      <c r="J15" s="39"/>
      <c r="K15" s="39">
        <f>1/2040+1/170+1/170</f>
        <v>1.2254901960784314E-2</v>
      </c>
      <c r="L15" s="39">
        <v>5.8823529411764705E-3</v>
      </c>
      <c r="M15" s="39">
        <f>1/1360</f>
        <v>7.3529411764705881E-4</v>
      </c>
      <c r="N15" s="39">
        <f>1/1020+8/1275</f>
        <v>7.2549019607843135E-3</v>
      </c>
      <c r="O15" s="39">
        <f>1/170+1/935+1/935</f>
        <v>8.0213903743315516E-3</v>
      </c>
      <c r="P15" s="39">
        <v>2.9411764705882353E-3</v>
      </c>
      <c r="Q15" s="39">
        <v>2.9411764705882353E-3</v>
      </c>
      <c r="R15" s="39"/>
      <c r="S15" s="39">
        <f>1/935+1/935</f>
        <v>2.1390374331550803E-3</v>
      </c>
      <c r="T15" s="39"/>
      <c r="U15" s="39"/>
      <c r="V15" s="39">
        <v>5.8823529411764705E-3</v>
      </c>
      <c r="W15" s="39">
        <f>1/510+1/510</f>
        <v>3.9215686274509803E-3</v>
      </c>
      <c r="X15" s="39">
        <v>5.8823529411764705E-3</v>
      </c>
      <c r="Y15" s="39">
        <v>1.9607843137254902E-3</v>
      </c>
      <c r="Z15" s="39">
        <f>1/1360+1/680</f>
        <v>2.2058823529411764E-3</v>
      </c>
      <c r="AA15" s="39">
        <f>1/680</f>
        <v>1.4705882352941176E-3</v>
      </c>
      <c r="AB15" s="39">
        <f>1/170+1/170</f>
        <v>1.1764705882352941E-2</v>
      </c>
      <c r="AC15" s="39"/>
      <c r="AD15" s="39"/>
      <c r="AE15" s="39"/>
      <c r="AF15" s="39"/>
      <c r="AG15" s="39"/>
      <c r="AH15" s="39"/>
      <c r="AI15" s="39"/>
      <c r="AJ15" s="39"/>
      <c r="AK15" s="39"/>
      <c r="AL15" s="39"/>
      <c r="AM15" s="39"/>
      <c r="AN15" s="39"/>
      <c r="AO15" s="39"/>
      <c r="AP15" s="39"/>
      <c r="AQ15" s="39"/>
      <c r="AR15" s="39"/>
    </row>
    <row r="16" spans="1:44" x14ac:dyDescent="0.2">
      <c r="A16" s="36">
        <v>1782</v>
      </c>
      <c r="B16" s="39"/>
      <c r="C16" s="39"/>
      <c r="D16" s="39"/>
      <c r="E16" s="39"/>
      <c r="F16" s="39"/>
      <c r="G16" s="39"/>
      <c r="H16" s="39"/>
      <c r="I16" s="39"/>
      <c r="J16" s="39"/>
      <c r="K16" s="39"/>
      <c r="L16" s="39">
        <v>0.5</v>
      </c>
      <c r="M16" s="39"/>
      <c r="N16" s="39"/>
      <c r="O16" s="39"/>
      <c r="P16" s="39"/>
      <c r="Q16" s="39"/>
      <c r="R16" s="39"/>
      <c r="S16" s="39"/>
      <c r="T16" s="39"/>
      <c r="U16" s="39"/>
      <c r="V16" s="39">
        <v>0.5</v>
      </c>
      <c r="W16" s="39"/>
      <c r="X16" s="39"/>
      <c r="Y16" s="39"/>
      <c r="Z16" s="39"/>
      <c r="AA16" s="39"/>
      <c r="AB16" s="39"/>
      <c r="AC16" s="39"/>
      <c r="AD16" s="39"/>
      <c r="AE16" s="39"/>
      <c r="AF16" s="39"/>
      <c r="AG16" s="39"/>
      <c r="AH16" s="39"/>
      <c r="AI16" s="39"/>
      <c r="AJ16" s="39"/>
      <c r="AK16" s="39"/>
      <c r="AL16" s="39"/>
      <c r="AM16" s="39"/>
      <c r="AN16" s="39"/>
      <c r="AO16" s="39"/>
      <c r="AP16" s="39"/>
      <c r="AQ16" s="39"/>
      <c r="AR16" s="39"/>
    </row>
    <row r="17" spans="1:44" x14ac:dyDescent="0.2">
      <c r="A17" s="36">
        <v>1783</v>
      </c>
      <c r="B17" s="39"/>
      <c r="C17" s="39"/>
      <c r="D17" s="39"/>
      <c r="E17" s="39"/>
      <c r="F17" s="39"/>
      <c r="G17" s="39"/>
      <c r="H17" s="39"/>
      <c r="I17" s="39"/>
      <c r="J17" s="39"/>
      <c r="K17" s="39"/>
      <c r="L17" s="39">
        <v>0.5</v>
      </c>
      <c r="M17" s="39"/>
      <c r="N17" s="39"/>
      <c r="O17" s="39"/>
      <c r="P17" s="39"/>
      <c r="Q17" s="39"/>
      <c r="R17" s="39"/>
      <c r="S17" s="39"/>
      <c r="T17" s="39"/>
      <c r="U17" s="39"/>
      <c r="V17" s="39">
        <v>0.5</v>
      </c>
      <c r="W17" s="39"/>
      <c r="X17" s="39"/>
      <c r="Y17" s="39"/>
      <c r="Z17" s="39"/>
      <c r="AA17" s="39"/>
      <c r="AB17" s="39"/>
      <c r="AC17" s="39"/>
      <c r="AD17" s="39"/>
      <c r="AE17" s="39"/>
      <c r="AF17" s="39"/>
      <c r="AG17" s="39"/>
      <c r="AH17" s="39"/>
      <c r="AI17" s="39"/>
      <c r="AJ17" s="39"/>
      <c r="AK17" s="39"/>
      <c r="AL17" s="39"/>
      <c r="AM17" s="39"/>
      <c r="AN17" s="39"/>
      <c r="AO17" s="39"/>
      <c r="AP17" s="39"/>
      <c r="AQ17" s="39"/>
      <c r="AR17" s="39"/>
    </row>
    <row r="18" spans="1:44" x14ac:dyDescent="0.2">
      <c r="A18" s="36">
        <v>1786</v>
      </c>
      <c r="B18" s="39"/>
      <c r="C18" s="39">
        <f>1/8+1/8</f>
        <v>0.25</v>
      </c>
      <c r="D18" s="39">
        <v>0.5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row>
    <row r="19" spans="1:44" x14ac:dyDescent="0.2">
      <c r="A19" s="36">
        <v>1799</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row>
    <row r="20" spans="1:44" x14ac:dyDescent="0.2">
      <c r="A20" s="36">
        <v>1801</v>
      </c>
      <c r="B20" s="39"/>
      <c r="C20" s="39"/>
      <c r="D20" s="39"/>
      <c r="E20" s="39"/>
      <c r="F20" s="39"/>
      <c r="G20" s="39"/>
      <c r="H20" s="39"/>
      <c r="I20" s="39"/>
      <c r="J20" s="39"/>
      <c r="K20" s="39"/>
      <c r="L20" s="39"/>
      <c r="M20" s="39">
        <f>1/12</f>
        <v>8.3333333333333329E-2</v>
      </c>
      <c r="N20" s="39"/>
      <c r="O20" s="39"/>
      <c r="P20" s="39"/>
      <c r="Q20" s="39"/>
      <c r="R20" s="39"/>
      <c r="S20" s="39"/>
      <c r="T20" s="39">
        <f>1/12</f>
        <v>8.3333333333333329E-2</v>
      </c>
      <c r="U20" s="39"/>
      <c r="V20" s="39"/>
      <c r="W20" s="39"/>
      <c r="X20" s="39">
        <v>0.16666666666666666</v>
      </c>
      <c r="Y20" s="39"/>
      <c r="Z20" s="39"/>
      <c r="AA20" s="39"/>
      <c r="AB20" s="39"/>
      <c r="AC20" s="39"/>
      <c r="AD20" s="39"/>
      <c r="AE20" s="39"/>
      <c r="AF20" s="39"/>
      <c r="AG20" s="39"/>
      <c r="AH20" s="39"/>
      <c r="AI20" s="39"/>
      <c r="AJ20" s="39"/>
      <c r="AK20" s="39"/>
      <c r="AL20" s="39"/>
      <c r="AM20" s="39"/>
      <c r="AN20" s="39"/>
      <c r="AO20" s="39"/>
      <c r="AP20" s="39"/>
      <c r="AQ20" s="39"/>
      <c r="AR20" s="39"/>
    </row>
    <row r="21" spans="1:44" x14ac:dyDescent="0.2">
      <c r="A21" s="36">
        <v>1806</v>
      </c>
      <c r="B21" s="39"/>
      <c r="C21" s="39"/>
      <c r="D21" s="39"/>
      <c r="E21" s="39"/>
      <c r="F21" s="39"/>
      <c r="G21" s="39">
        <v>9.375E-2</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row>
    <row r="22" spans="1:44" x14ac:dyDescent="0.2">
      <c r="A22" s="36">
        <v>1813</v>
      </c>
      <c r="B22" s="39"/>
      <c r="C22" s="39"/>
      <c r="D22" s="39"/>
      <c r="E22" s="39"/>
      <c r="F22" s="39"/>
      <c r="G22" s="39"/>
      <c r="H22" s="39"/>
      <c r="I22" s="39"/>
      <c r="J22" s="39"/>
      <c r="K22" s="39"/>
      <c r="L22" s="39"/>
      <c r="M22" s="39"/>
      <c r="N22" s="39"/>
      <c r="O22" s="39"/>
      <c r="P22" s="39"/>
      <c r="Q22" s="39"/>
      <c r="R22" s="39"/>
      <c r="S22" s="39"/>
      <c r="T22" s="39"/>
      <c r="U22" s="39"/>
      <c r="V22" s="39"/>
      <c r="W22" s="39"/>
      <c r="X22" s="39"/>
      <c r="Y22" s="39">
        <v>1.0416666666666666E-2</v>
      </c>
      <c r="Z22" s="39"/>
      <c r="AA22" s="39"/>
      <c r="AB22" s="39"/>
      <c r="AC22" s="39"/>
      <c r="AD22" s="39"/>
      <c r="AE22" s="39"/>
      <c r="AF22" s="39"/>
      <c r="AG22" s="39"/>
      <c r="AH22" s="39"/>
      <c r="AI22" s="39"/>
      <c r="AJ22" s="39"/>
      <c r="AK22" s="39"/>
      <c r="AL22" s="39"/>
      <c r="AM22" s="39"/>
      <c r="AN22" s="39"/>
      <c r="AO22" s="39"/>
      <c r="AP22" s="39"/>
      <c r="AQ22" s="39"/>
      <c r="AR22" s="39"/>
    </row>
    <row r="23" spans="1:44" x14ac:dyDescent="0.2">
      <c r="A23" s="36">
        <v>1815</v>
      </c>
      <c r="B23" s="39"/>
      <c r="C23" s="39"/>
      <c r="D23" s="39"/>
      <c r="E23" s="39"/>
      <c r="F23" s="39"/>
      <c r="G23" s="39"/>
      <c r="H23" s="39"/>
      <c r="I23" s="39"/>
      <c r="J23" s="39"/>
      <c r="K23" s="39"/>
      <c r="L23" s="39"/>
      <c r="M23" s="39"/>
      <c r="N23" s="39"/>
      <c r="O23" s="39"/>
      <c r="P23" s="39"/>
      <c r="Q23" s="39"/>
      <c r="R23" s="39"/>
      <c r="S23" s="39"/>
      <c r="T23" s="39"/>
      <c r="U23" s="39"/>
      <c r="V23" s="39"/>
      <c r="W23" s="39"/>
      <c r="X23" s="39"/>
      <c r="Y23" s="39"/>
      <c r="Z23" s="39">
        <v>0.25</v>
      </c>
      <c r="AA23" s="39"/>
      <c r="AB23" s="39"/>
      <c r="AC23" s="39"/>
      <c r="AD23" s="39"/>
      <c r="AE23" s="39"/>
      <c r="AF23" s="39"/>
      <c r="AG23" s="39"/>
      <c r="AH23" s="39"/>
      <c r="AI23" s="39"/>
      <c r="AJ23" s="39"/>
      <c r="AK23" s="39"/>
      <c r="AL23" s="39"/>
      <c r="AM23" s="39"/>
      <c r="AN23" s="39"/>
      <c r="AO23" s="39"/>
      <c r="AP23" s="39"/>
      <c r="AQ23" s="39"/>
      <c r="AR23" s="39"/>
    </row>
    <row r="24" spans="1:44" x14ac:dyDescent="0.2">
      <c r="A24" s="36">
        <v>1816</v>
      </c>
      <c r="B24" s="39"/>
      <c r="C24" s="39"/>
      <c r="D24" s="39"/>
      <c r="E24" s="39"/>
      <c r="F24" s="39"/>
      <c r="G24" s="39"/>
      <c r="H24" s="39"/>
      <c r="I24" s="39"/>
      <c r="J24" s="39"/>
      <c r="K24" s="39"/>
      <c r="L24" s="39"/>
      <c r="M24" s="39"/>
      <c r="N24" s="39"/>
      <c r="O24" s="39"/>
      <c r="P24" s="39"/>
      <c r="Q24" s="39"/>
      <c r="R24" s="39"/>
      <c r="S24" s="39"/>
      <c r="T24" s="39"/>
      <c r="U24" s="39"/>
      <c r="V24" s="39"/>
      <c r="W24" s="39"/>
      <c r="X24" s="39"/>
      <c r="Y24" s="39"/>
      <c r="Z24" s="39">
        <v>0.25</v>
      </c>
      <c r="AA24" s="39"/>
      <c r="AB24" s="39"/>
      <c r="AC24" s="39"/>
      <c r="AD24" s="39"/>
      <c r="AE24" s="39"/>
      <c r="AF24" s="39"/>
      <c r="AG24" s="39"/>
      <c r="AH24" s="39"/>
      <c r="AI24" s="39"/>
      <c r="AJ24" s="39"/>
      <c r="AK24" s="39"/>
      <c r="AL24" s="39"/>
      <c r="AM24" s="39"/>
      <c r="AN24" s="39"/>
      <c r="AO24" s="39"/>
      <c r="AP24" s="39"/>
      <c r="AQ24" s="39"/>
      <c r="AR24" s="39"/>
    </row>
    <row r="25" spans="1:44" x14ac:dyDescent="0.2">
      <c r="A25" s="36">
        <v>1829</v>
      </c>
      <c r="B25" s="39"/>
      <c r="C25" s="39"/>
      <c r="D25" s="39"/>
      <c r="E25" s="39"/>
      <c r="F25" s="39"/>
      <c r="G25" s="39"/>
      <c r="H25" s="39"/>
      <c r="I25" s="39"/>
      <c r="J25" s="39"/>
      <c r="K25" s="39"/>
      <c r="L25" s="39">
        <v>8.3333333333333329E-2</v>
      </c>
      <c r="M25" s="39"/>
      <c r="N25" s="39"/>
      <c r="O25" s="39"/>
      <c r="P25" s="39"/>
      <c r="Q25" s="39"/>
      <c r="R25" s="39"/>
      <c r="S25" s="39"/>
      <c r="T25" s="39"/>
      <c r="U25" s="39"/>
      <c r="V25" s="39">
        <v>8.3333333333333329E-2</v>
      </c>
      <c r="W25" s="39"/>
      <c r="X25" s="39"/>
      <c r="Y25" s="39"/>
      <c r="Z25" s="39"/>
      <c r="AA25" s="39"/>
      <c r="AB25" s="39"/>
      <c r="AC25" s="39"/>
      <c r="AD25" s="39"/>
      <c r="AE25" s="39"/>
      <c r="AF25" s="39"/>
      <c r="AG25" s="39"/>
      <c r="AH25" s="39"/>
      <c r="AI25" s="39"/>
      <c r="AJ25" s="39"/>
      <c r="AK25" s="39"/>
      <c r="AL25" s="39"/>
      <c r="AM25" s="39"/>
      <c r="AN25" s="39"/>
      <c r="AO25" s="39"/>
      <c r="AP25" s="39"/>
      <c r="AQ25" s="39"/>
      <c r="AR25" s="39"/>
    </row>
    <row r="26" spans="1:44" x14ac:dyDescent="0.2">
      <c r="A26" s="36">
        <v>1831</v>
      </c>
      <c r="B26" s="39"/>
      <c r="C26" s="39"/>
      <c r="D26" s="39"/>
      <c r="E26" s="39"/>
      <c r="F26" s="39"/>
      <c r="G26" s="39">
        <v>0.16666666666666666</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row>
    <row r="27" spans="1:44" x14ac:dyDescent="0.2">
      <c r="A27" s="36">
        <v>1832</v>
      </c>
      <c r="B27" s="39"/>
      <c r="C27" s="39"/>
      <c r="D27" s="39"/>
      <c r="E27" s="39"/>
      <c r="F27" s="39"/>
      <c r="G27" s="39">
        <v>0.16666666666666666</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row>
    <row r="28" spans="1:44" x14ac:dyDescent="0.2">
      <c r="A28" s="36">
        <v>1833</v>
      </c>
      <c r="B28" s="39"/>
      <c r="C28" s="39"/>
      <c r="D28" s="39"/>
      <c r="E28" s="39"/>
      <c r="F28" s="39"/>
      <c r="G28" s="39"/>
      <c r="H28" s="39"/>
      <c r="I28" s="39"/>
      <c r="J28" s="39"/>
      <c r="K28" s="39"/>
      <c r="L28" s="39">
        <v>0.16666666666666666</v>
      </c>
      <c r="M28" s="39"/>
      <c r="N28" s="39"/>
      <c r="O28" s="39"/>
      <c r="P28" s="39"/>
      <c r="Q28" s="39"/>
      <c r="R28" s="39"/>
      <c r="S28" s="39"/>
      <c r="T28" s="39"/>
      <c r="U28" s="39"/>
      <c r="V28" s="39">
        <v>0.16666666666666666</v>
      </c>
      <c r="W28" s="39"/>
      <c r="X28" s="39"/>
      <c r="Y28" s="39">
        <v>0.33333333333333331</v>
      </c>
      <c r="Z28" s="39">
        <v>0.16666666666666666</v>
      </c>
      <c r="AA28" s="39"/>
      <c r="AB28" s="39"/>
      <c r="AC28" s="39"/>
      <c r="AD28" s="39"/>
      <c r="AE28" s="39"/>
      <c r="AF28" s="39"/>
      <c r="AG28" s="39"/>
      <c r="AH28" s="39"/>
      <c r="AI28" s="39"/>
      <c r="AJ28" s="39"/>
      <c r="AK28" s="39"/>
      <c r="AL28" s="39"/>
      <c r="AM28" s="39"/>
      <c r="AN28" s="39"/>
      <c r="AO28" s="39"/>
      <c r="AP28" s="39"/>
      <c r="AQ28" s="39"/>
      <c r="AR28" s="39"/>
    </row>
    <row r="29" spans="1:44" x14ac:dyDescent="0.2">
      <c r="A29" s="36">
        <v>1886</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row>
    <row r="30" spans="1:44" x14ac:dyDescent="0.2">
      <c r="A30" s="36">
        <v>1887</v>
      </c>
      <c r="B30" s="39"/>
      <c r="C30" s="39"/>
      <c r="D30" s="39"/>
      <c r="E30" s="39"/>
      <c r="F30" s="39">
        <f>1/6+1/6</f>
        <v>0.33333333333333331</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row>
    <row r="31" spans="1:44" x14ac:dyDescent="0.2">
      <c r="A31" s="36">
        <v>1894</v>
      </c>
      <c r="B31" s="39"/>
      <c r="C31" s="39">
        <f>1/24+1/24</f>
        <v>8.3333333333333329E-2</v>
      </c>
      <c r="D31" s="39">
        <v>0.33333333333333331</v>
      </c>
      <c r="E31" s="39"/>
      <c r="F31" s="39"/>
      <c r="G31" s="39"/>
      <c r="H31" s="39"/>
      <c r="I31" s="39"/>
      <c r="J31" s="39"/>
      <c r="K31" s="39"/>
      <c r="L31" s="39"/>
      <c r="M31" s="39"/>
      <c r="N31" s="39">
        <f>1/12+1/12</f>
        <v>0.16666666666666666</v>
      </c>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row>
    <row r="32" spans="1:44" x14ac:dyDescent="0.2">
      <c r="A32" s="36">
        <v>1895</v>
      </c>
      <c r="B32" s="39"/>
      <c r="C32" s="39"/>
      <c r="D32" s="39"/>
      <c r="E32" s="39"/>
      <c r="F32" s="39"/>
      <c r="G32" s="39"/>
      <c r="H32" s="39"/>
      <c r="I32" s="39"/>
      <c r="J32" s="39"/>
      <c r="K32" s="39"/>
      <c r="L32" s="39"/>
      <c r="M32" s="39"/>
      <c r="N32" s="39"/>
      <c r="O32" s="39">
        <f>15/735+2/1960+15/735+2/1960</f>
        <v>4.2857142857142858E-2</v>
      </c>
      <c r="P32" s="39"/>
      <c r="Q32" s="39"/>
      <c r="R32" s="39"/>
      <c r="S32" s="39">
        <f>15/735+2/1960+15/735+2/1960</f>
        <v>4.2857142857142858E-2</v>
      </c>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row>
    <row r="33" spans="1:44" x14ac:dyDescent="0.2">
      <c r="A33" s="36">
        <v>1896</v>
      </c>
      <c r="B33" s="39"/>
      <c r="C33" s="39"/>
      <c r="D33" s="39"/>
      <c r="E33" s="39"/>
      <c r="F33" s="39"/>
      <c r="G33" s="39"/>
      <c r="H33" s="39"/>
      <c r="I33" s="39"/>
      <c r="J33" s="39"/>
      <c r="K33" s="39"/>
      <c r="L33" s="39">
        <v>0.25</v>
      </c>
      <c r="M33" s="39"/>
      <c r="N33" s="39"/>
      <c r="O33" s="39"/>
      <c r="P33" s="39"/>
      <c r="Q33" s="39"/>
      <c r="R33" s="39"/>
      <c r="S33" s="39"/>
      <c r="T33" s="39"/>
      <c r="U33" s="39"/>
      <c r="V33" s="39">
        <v>0.25</v>
      </c>
      <c r="W33" s="39"/>
      <c r="X33" s="39"/>
      <c r="Y33" s="39"/>
      <c r="Z33" s="39"/>
      <c r="AA33" s="39"/>
      <c r="AB33" s="39"/>
      <c r="AC33" s="39"/>
      <c r="AD33" s="39"/>
      <c r="AE33" s="39"/>
      <c r="AF33" s="39"/>
      <c r="AG33" s="39"/>
      <c r="AH33" s="39"/>
      <c r="AI33" s="39"/>
      <c r="AJ33" s="39"/>
      <c r="AK33" s="39"/>
      <c r="AL33" s="39"/>
      <c r="AM33" s="39"/>
      <c r="AN33" s="39"/>
      <c r="AO33" s="39"/>
      <c r="AP33" s="39"/>
      <c r="AQ33" s="39"/>
      <c r="AR33" s="39"/>
    </row>
    <row r="34" spans="1:44" x14ac:dyDescent="0.2">
      <c r="A34" s="36">
        <v>1898</v>
      </c>
      <c r="B34" s="39"/>
      <c r="C34" s="39"/>
      <c r="D34" s="39"/>
      <c r="E34" s="39"/>
      <c r="F34" s="39">
        <v>1.1764705882352941E-2</v>
      </c>
      <c r="G34" s="39"/>
      <c r="H34" s="39">
        <f>1/8500+1/340</f>
        <v>3.0588235294117649E-3</v>
      </c>
      <c r="I34" s="39"/>
      <c r="J34" s="39"/>
      <c r="K34" s="39">
        <f>1/2040+1/170+1/170</f>
        <v>1.2254901960784314E-2</v>
      </c>
      <c r="L34" s="39">
        <v>5.8823529411764705E-3</v>
      </c>
      <c r="M34" s="39"/>
      <c r="N34" s="39">
        <f>1/1020+8/1275</f>
        <v>7.2549019607843135E-3</v>
      </c>
      <c r="O34" s="39">
        <f>1/170+1/935+1/935</f>
        <v>8.0213903743315516E-3</v>
      </c>
      <c r="P34" s="39">
        <v>2.9411764705882353E-3</v>
      </c>
      <c r="Q34" s="39">
        <v>2.9411764705882353E-3</v>
      </c>
      <c r="R34" s="39"/>
      <c r="S34" s="39">
        <f>1/935+1/935</f>
        <v>2.1390374331550803E-3</v>
      </c>
      <c r="T34" s="39"/>
      <c r="U34" s="39"/>
      <c r="V34" s="39">
        <v>5.8823529411764705E-3</v>
      </c>
      <c r="W34" s="39">
        <f>1/510+1/510</f>
        <v>3.9215686274509803E-3</v>
      </c>
      <c r="X34" s="39">
        <v>5.8823529411764705E-3</v>
      </c>
      <c r="Y34" s="39">
        <v>1.9607843137254902E-3</v>
      </c>
      <c r="Z34" s="39">
        <f>1/1360+1/680</f>
        <v>2.2058823529411764E-3</v>
      </c>
      <c r="AA34" s="39">
        <f>1/680</f>
        <v>1.4705882352941176E-3</v>
      </c>
      <c r="AB34" s="39">
        <f>1/170+1/170</f>
        <v>1.1764705882352941E-2</v>
      </c>
      <c r="AC34" s="39"/>
      <c r="AD34" s="39"/>
      <c r="AE34" s="39"/>
      <c r="AF34" s="39"/>
      <c r="AG34" s="39"/>
      <c r="AH34" s="39"/>
      <c r="AI34" s="39"/>
      <c r="AJ34" s="39"/>
      <c r="AK34" s="39"/>
      <c r="AL34" s="39"/>
      <c r="AM34" s="39"/>
      <c r="AN34" s="39"/>
      <c r="AO34" s="39"/>
      <c r="AP34" s="39"/>
      <c r="AQ34" s="39"/>
      <c r="AR34" s="39"/>
    </row>
    <row r="35" spans="1:44" x14ac:dyDescent="0.2">
      <c r="A35" s="36">
        <v>2019</v>
      </c>
      <c r="B35" s="39"/>
      <c r="C35" s="39"/>
      <c r="D35" s="39"/>
      <c r="E35" s="39"/>
      <c r="F35" s="39"/>
      <c r="G35" s="39"/>
      <c r="H35" s="39"/>
      <c r="I35" s="39"/>
      <c r="J35" s="39"/>
      <c r="K35" s="39"/>
      <c r="L35" s="39"/>
      <c r="M35" s="39"/>
      <c r="N35" s="39"/>
      <c r="O35" s="39">
        <f>2/420+1/280+4/60</f>
        <v>7.4999999999999997E-2</v>
      </c>
      <c r="P35" s="39"/>
      <c r="Q35" s="39"/>
      <c r="R35" s="39"/>
      <c r="S35" s="39">
        <f>1/420+1/560+2/60+1/420+1/560+2/60</f>
        <v>7.4999999999999997E-2</v>
      </c>
      <c r="T35" s="39"/>
      <c r="U35" s="39"/>
      <c r="V35" s="39"/>
      <c r="W35" s="39"/>
      <c r="X35" s="39"/>
      <c r="Y35" s="39"/>
      <c r="Z35" s="39"/>
      <c r="AA35" s="39">
        <f>735/2940</f>
        <v>0.25</v>
      </c>
      <c r="AB35" s="39"/>
      <c r="AC35" s="39"/>
      <c r="AD35" s="39"/>
      <c r="AE35" s="39"/>
      <c r="AF35" s="39"/>
      <c r="AG35" s="39"/>
      <c r="AH35" s="39"/>
      <c r="AI35" s="39"/>
      <c r="AJ35" s="39"/>
      <c r="AK35" s="39"/>
      <c r="AL35" s="39"/>
      <c r="AM35" s="39"/>
      <c r="AN35" s="39"/>
      <c r="AO35" s="39"/>
      <c r="AP35" s="39"/>
      <c r="AQ35" s="39"/>
      <c r="AR35" s="39"/>
    </row>
    <row r="36" spans="1:44" x14ac:dyDescent="0.2">
      <c r="A36" s="36" t="s">
        <v>341</v>
      </c>
      <c r="B36" s="39"/>
      <c r="C36" s="39"/>
      <c r="D36" s="39"/>
      <c r="E36" s="39"/>
      <c r="F36" s="39">
        <f>10/160+5/160+10/160+5/160</f>
        <v>0.1875</v>
      </c>
      <c r="G36" s="39"/>
      <c r="H36" s="39">
        <v>0.1</v>
      </c>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row>
    <row r="37" spans="1:44" x14ac:dyDescent="0.2">
      <c r="A37" s="36" t="s">
        <v>407</v>
      </c>
      <c r="B37" s="39"/>
      <c r="C37" s="39"/>
      <c r="D37" s="39"/>
      <c r="E37" s="39"/>
      <c r="F37" s="39"/>
      <c r="G37" s="39"/>
      <c r="H37" s="39"/>
      <c r="I37" s="39"/>
      <c r="J37" s="39"/>
      <c r="K37" s="39"/>
      <c r="L37" s="39"/>
      <c r="M37" s="39"/>
      <c r="N37" s="39"/>
      <c r="O37" s="39"/>
      <c r="P37" s="39">
        <v>0.25</v>
      </c>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row>
    <row r="38" spans="1:44" x14ac:dyDescent="0.2">
      <c r="A38" s="36" t="s">
        <v>408</v>
      </c>
      <c r="B38" s="39"/>
      <c r="C38" s="39"/>
      <c r="D38" s="39"/>
      <c r="E38" s="39"/>
      <c r="F38" s="39"/>
      <c r="G38" s="39"/>
      <c r="H38" s="39"/>
      <c r="I38" s="39"/>
      <c r="J38" s="39"/>
      <c r="K38" s="39"/>
      <c r="L38" s="39"/>
      <c r="M38" s="39"/>
      <c r="N38" s="39"/>
      <c r="O38" s="39"/>
      <c r="P38" s="39">
        <v>0.25</v>
      </c>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row>
    <row r="39" spans="1:44" x14ac:dyDescent="0.2">
      <c r="A39" s="36" t="s">
        <v>409</v>
      </c>
      <c r="B39" s="39"/>
      <c r="C39" s="39"/>
      <c r="D39" s="39"/>
      <c r="E39" s="39"/>
      <c r="F39" s="39"/>
      <c r="G39" s="39"/>
      <c r="H39" s="39"/>
      <c r="I39" s="39"/>
      <c r="J39" s="39"/>
      <c r="K39" s="39"/>
      <c r="L39" s="39"/>
      <c r="M39" s="39"/>
      <c r="N39" s="39"/>
      <c r="O39" s="39"/>
      <c r="P39" s="39">
        <v>0.125</v>
      </c>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row>
    <row r="40" spans="1:44" x14ac:dyDescent="0.2">
      <c r="A40" s="36" t="s">
        <v>410</v>
      </c>
      <c r="B40" s="39"/>
      <c r="C40" s="39"/>
      <c r="D40" s="39"/>
      <c r="E40" s="39"/>
      <c r="F40" s="39"/>
      <c r="G40" s="39"/>
      <c r="H40" s="39"/>
      <c r="I40" s="39"/>
      <c r="J40" s="39"/>
      <c r="K40" s="39"/>
      <c r="L40" s="39"/>
      <c r="M40" s="39"/>
      <c r="N40" s="39"/>
      <c r="O40" s="39"/>
      <c r="P40" s="39">
        <f>3/48+3/48</f>
        <v>0.125</v>
      </c>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row>
    <row r="41" spans="1:44" x14ac:dyDescent="0.2">
      <c r="A41" s="36" t="s">
        <v>421</v>
      </c>
      <c r="B41" s="39"/>
      <c r="C41" s="39"/>
      <c r="D41" s="39"/>
      <c r="E41" s="39"/>
      <c r="F41" s="39"/>
      <c r="G41" s="39"/>
      <c r="H41" s="39"/>
      <c r="I41" s="39"/>
      <c r="J41" s="39"/>
      <c r="K41" s="39"/>
      <c r="L41" s="39"/>
      <c r="M41" s="39"/>
      <c r="N41" s="39"/>
      <c r="O41" s="39"/>
      <c r="P41" s="39"/>
      <c r="Q41" s="39"/>
      <c r="R41" s="39"/>
      <c r="S41" s="39">
        <f>9/36</f>
        <v>0.25</v>
      </c>
      <c r="T41" s="39"/>
      <c r="U41" s="39"/>
      <c r="V41" s="39"/>
      <c r="W41" s="39">
        <f>1/12+1/12+1/12+1/12</f>
        <v>0.33333333333333331</v>
      </c>
      <c r="X41" s="39"/>
      <c r="Y41" s="39"/>
      <c r="Z41" s="39"/>
      <c r="AA41" s="39"/>
      <c r="AB41" s="39"/>
      <c r="AC41" s="39"/>
      <c r="AD41" s="39"/>
      <c r="AE41" s="39"/>
      <c r="AF41" s="39"/>
      <c r="AG41" s="39"/>
      <c r="AH41" s="39"/>
      <c r="AI41" s="39"/>
      <c r="AJ41" s="39"/>
      <c r="AK41" s="39"/>
      <c r="AL41" s="39"/>
      <c r="AM41" s="39"/>
      <c r="AN41" s="39"/>
      <c r="AO41" s="39"/>
      <c r="AP41" s="39"/>
      <c r="AQ41" s="39"/>
      <c r="AR41" s="39"/>
    </row>
    <row r="42" spans="1:44" x14ac:dyDescent="0.2">
      <c r="A42" s="36" t="s">
        <v>402</v>
      </c>
      <c r="B42" s="39"/>
      <c r="C42" s="39"/>
      <c r="D42" s="39"/>
      <c r="E42" s="39"/>
      <c r="F42" s="39"/>
      <c r="G42" s="39"/>
      <c r="H42" s="39"/>
      <c r="I42" s="39"/>
      <c r="J42" s="39"/>
      <c r="K42" s="39"/>
      <c r="L42" s="39"/>
      <c r="M42" s="39"/>
      <c r="N42" s="39"/>
      <c r="O42" s="39">
        <f>30/735+4/1960</f>
        <v>4.2857142857142858E-2</v>
      </c>
      <c r="P42" s="39"/>
      <c r="Q42" s="39"/>
      <c r="R42" s="39"/>
      <c r="S42" s="39">
        <f>30/735+4/1960</f>
        <v>4.2857142857142858E-2</v>
      </c>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row>
    <row r="43" spans="1:44" x14ac:dyDescent="0.2">
      <c r="A43" s="36" t="s">
        <v>403</v>
      </c>
      <c r="B43" s="39"/>
      <c r="C43" s="39"/>
      <c r="D43" s="39"/>
      <c r="E43" s="39"/>
      <c r="F43" s="39"/>
      <c r="G43" s="39"/>
      <c r="H43" s="39"/>
      <c r="I43" s="39"/>
      <c r="J43" s="39"/>
      <c r="K43" s="39"/>
      <c r="L43" s="39"/>
      <c r="M43" s="39"/>
      <c r="N43" s="39"/>
      <c r="O43" s="39">
        <f>30/735+4/1960</f>
        <v>4.2857142857142858E-2</v>
      </c>
      <c r="P43" s="39"/>
      <c r="Q43" s="39"/>
      <c r="R43" s="39"/>
      <c r="S43" s="39">
        <f>30/735+4/1960</f>
        <v>4.2857142857142858E-2</v>
      </c>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row>
    <row r="44" spans="1:44" x14ac:dyDescent="0.2">
      <c r="A44" s="36" t="s">
        <v>328</v>
      </c>
      <c r="B44" s="39"/>
      <c r="C44" s="39">
        <f>1/24+1/24</f>
        <v>8.3333333333333329E-2</v>
      </c>
      <c r="D44" s="39">
        <v>0.33333333333333331</v>
      </c>
      <c r="E44" s="39"/>
      <c r="F44" s="39"/>
      <c r="G44" s="39"/>
      <c r="H44" s="39"/>
      <c r="I44" s="39"/>
      <c r="J44" s="39"/>
      <c r="K44" s="39"/>
      <c r="L44" s="39"/>
      <c r="M44" s="39"/>
      <c r="N44" s="39">
        <f>1/12+1/12</f>
        <v>0.16666666666666666</v>
      </c>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row>
    <row r="45" spans="1:44" x14ac:dyDescent="0.2">
      <c r="A45" s="36" t="s">
        <v>329</v>
      </c>
      <c r="B45" s="39"/>
      <c r="C45" s="39">
        <f>1/24+1/24</f>
        <v>8.3333333333333329E-2</v>
      </c>
      <c r="D45" s="39">
        <v>0.33333333333333331</v>
      </c>
      <c r="E45" s="39"/>
      <c r="F45" s="39"/>
      <c r="G45" s="39"/>
      <c r="H45" s="39"/>
      <c r="I45" s="39"/>
      <c r="J45" s="39"/>
      <c r="K45" s="39"/>
      <c r="L45" s="39"/>
      <c r="M45" s="39"/>
      <c r="N45" s="39">
        <f>1/12+1/12</f>
        <v>0.16666666666666666</v>
      </c>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row>
    <row r="46" spans="1:44" x14ac:dyDescent="0.2">
      <c r="A46" s="36" t="s">
        <v>375</v>
      </c>
      <c r="B46" s="39"/>
      <c r="C46" s="39"/>
      <c r="D46" s="39"/>
      <c r="E46" s="39"/>
      <c r="F46" s="39"/>
      <c r="G46" s="39">
        <v>0.16666666666666666</v>
      </c>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row>
    <row r="47" spans="1:44" x14ac:dyDescent="0.2">
      <c r="A47" s="36" t="s">
        <v>370</v>
      </c>
      <c r="B47" s="39"/>
      <c r="C47" s="39"/>
      <c r="D47" s="39"/>
      <c r="E47" s="39"/>
      <c r="F47" s="39"/>
      <c r="G47" s="39">
        <f>1/12+1/12</f>
        <v>0.16666666666666666</v>
      </c>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row>
    <row r="48" spans="1:44" x14ac:dyDescent="0.2">
      <c r="A48" s="36" t="s">
        <v>371</v>
      </c>
      <c r="B48" s="39"/>
      <c r="C48" s="39"/>
      <c r="D48" s="39"/>
      <c r="E48" s="39"/>
      <c r="F48" s="39"/>
      <c r="G48" s="39">
        <v>0.16666666666666666</v>
      </c>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row>
    <row r="49" spans="1:44" x14ac:dyDescent="0.2">
      <c r="A49" s="36" t="s">
        <v>443</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f>24/48</f>
        <v>0.5</v>
      </c>
      <c r="AB49" s="39"/>
      <c r="AC49" s="39"/>
      <c r="AD49" s="39"/>
      <c r="AE49" s="39"/>
      <c r="AF49" s="39"/>
      <c r="AG49" s="39"/>
      <c r="AH49" s="39"/>
      <c r="AI49" s="39"/>
      <c r="AJ49" s="39"/>
      <c r="AK49" s="39"/>
      <c r="AL49" s="39"/>
      <c r="AM49" s="39"/>
      <c r="AN49" s="39"/>
      <c r="AO49" s="39"/>
      <c r="AP49" s="39"/>
      <c r="AQ49" s="39"/>
      <c r="AR49" s="39"/>
    </row>
    <row r="50" spans="1:44" x14ac:dyDescent="0.2">
      <c r="A50" s="36" t="s">
        <v>372</v>
      </c>
      <c r="B50" s="39"/>
      <c r="C50" s="39"/>
      <c r="D50" s="39"/>
      <c r="E50" s="39"/>
      <c r="F50" s="39"/>
      <c r="G50" s="39">
        <v>0.16666666666666666</v>
      </c>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row>
    <row r="51" spans="1:44" x14ac:dyDescent="0.2">
      <c r="A51" s="36" t="s">
        <v>435</v>
      </c>
      <c r="B51" s="39"/>
      <c r="C51" s="39"/>
      <c r="D51" s="39"/>
      <c r="E51" s="39"/>
      <c r="F51" s="39"/>
      <c r="G51" s="39"/>
      <c r="H51" s="39"/>
      <c r="I51" s="39"/>
      <c r="J51" s="39"/>
      <c r="K51" s="39"/>
      <c r="L51" s="39"/>
      <c r="M51" s="39"/>
      <c r="N51" s="39"/>
      <c r="O51" s="39"/>
      <c r="P51" s="39"/>
      <c r="Q51" s="39"/>
      <c r="R51" s="39"/>
      <c r="S51" s="39"/>
      <c r="T51" s="39"/>
      <c r="U51" s="39"/>
      <c r="V51" s="39"/>
      <c r="W51" s="39">
        <f>1/12+1/12+1/12+1/12</f>
        <v>0.33333333333333331</v>
      </c>
      <c r="X51" s="39"/>
      <c r="Y51" s="39"/>
      <c r="Z51" s="39"/>
      <c r="AA51" s="39"/>
      <c r="AB51" s="39"/>
      <c r="AC51" s="39"/>
      <c r="AD51" s="39"/>
      <c r="AE51" s="39"/>
      <c r="AF51" s="39"/>
      <c r="AG51" s="39"/>
      <c r="AH51" s="39"/>
      <c r="AI51" s="39"/>
      <c r="AJ51" s="39"/>
      <c r="AK51" s="39"/>
      <c r="AL51" s="39"/>
      <c r="AM51" s="39"/>
      <c r="AN51" s="39"/>
      <c r="AO51" s="39"/>
      <c r="AP51" s="39"/>
      <c r="AQ51" s="39"/>
      <c r="AR51" s="39"/>
    </row>
    <row r="52" spans="1:44" x14ac:dyDescent="0.2">
      <c r="A52" s="36" t="s">
        <v>321</v>
      </c>
      <c r="B52" s="39">
        <v>0.5</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row>
    <row r="53" spans="1:44" x14ac:dyDescent="0.2">
      <c r="A53" s="36" t="s">
        <v>322</v>
      </c>
      <c r="B53" s="39">
        <v>0.25</v>
      </c>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row>
    <row r="54" spans="1:44" x14ac:dyDescent="0.2">
      <c r="A54" s="36" t="s">
        <v>343</v>
      </c>
      <c r="B54" s="39"/>
      <c r="C54" s="39"/>
      <c r="D54" s="39"/>
      <c r="E54" s="39"/>
      <c r="F54" s="39">
        <v>1.1764705882352941E-2</v>
      </c>
      <c r="G54" s="39"/>
      <c r="H54" s="39">
        <f>1/8500+1/340</f>
        <v>3.0588235294117649E-3</v>
      </c>
      <c r="I54" s="39"/>
      <c r="J54" s="39"/>
      <c r="K54" s="39">
        <f>1/2040+1/170+1/170</f>
        <v>1.2254901960784314E-2</v>
      </c>
      <c r="L54" s="39">
        <v>5.8823529411764705E-3</v>
      </c>
      <c r="M54" s="39">
        <f>1/1360</f>
        <v>7.3529411764705881E-4</v>
      </c>
      <c r="N54" s="39">
        <f>1/1020+8/1275</f>
        <v>7.2549019607843135E-3</v>
      </c>
      <c r="O54" s="39">
        <f>1/170+1/935+1/935</f>
        <v>8.0213903743315516E-3</v>
      </c>
      <c r="P54" s="39">
        <v>2.9411764705882353E-3</v>
      </c>
      <c r="Q54" s="39">
        <v>2.9411764705882353E-3</v>
      </c>
      <c r="R54" s="39"/>
      <c r="S54" s="39">
        <f>1/935+1/935</f>
        <v>2.1390374331550803E-3</v>
      </c>
      <c r="T54" s="39"/>
      <c r="U54" s="39"/>
      <c r="V54" s="39">
        <v>5.8823529411764705E-3</v>
      </c>
      <c r="W54" s="39">
        <f>1/510+1/510</f>
        <v>3.9215686274509803E-3</v>
      </c>
      <c r="X54" s="39">
        <v>5.8823529411764705E-3</v>
      </c>
      <c r="Y54" s="39">
        <v>1.9607843137254902E-3</v>
      </c>
      <c r="Z54" s="39">
        <f>1/1360+1/680</f>
        <v>2.2058823529411764E-3</v>
      </c>
      <c r="AA54" s="39">
        <f>1/680</f>
        <v>1.4705882352941176E-3</v>
      </c>
      <c r="AB54" s="39">
        <f>1/170+1/170</f>
        <v>1.1764705882352941E-2</v>
      </c>
      <c r="AC54" s="39"/>
      <c r="AD54" s="39"/>
      <c r="AE54" s="39"/>
      <c r="AF54" s="39"/>
      <c r="AG54" s="39"/>
      <c r="AH54" s="39"/>
      <c r="AI54" s="39"/>
      <c r="AJ54" s="39"/>
      <c r="AK54" s="39"/>
      <c r="AL54" s="39"/>
      <c r="AM54" s="39"/>
      <c r="AN54" s="39"/>
      <c r="AO54" s="39"/>
      <c r="AP54" s="39"/>
      <c r="AQ54" s="39"/>
      <c r="AR54" s="39"/>
    </row>
    <row r="55" spans="1:44" x14ac:dyDescent="0.2">
      <c r="A55" s="36" t="s">
        <v>404</v>
      </c>
      <c r="B55" s="39"/>
      <c r="C55" s="39"/>
      <c r="D55" s="39"/>
      <c r="E55" s="39"/>
      <c r="F55" s="39"/>
      <c r="G55" s="39"/>
      <c r="H55" s="39"/>
      <c r="I55" s="39"/>
      <c r="J55" s="39"/>
      <c r="K55" s="39"/>
      <c r="L55" s="39"/>
      <c r="M55" s="39"/>
      <c r="N55" s="39"/>
      <c r="O55" s="39">
        <f>30/735+4/1960</f>
        <v>4.2857142857142858E-2</v>
      </c>
      <c r="P55" s="39"/>
      <c r="Q55" s="39"/>
      <c r="R55" s="39"/>
      <c r="S55" s="39">
        <f>30/735+4/1960</f>
        <v>4.2857142857142858E-2</v>
      </c>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row>
    <row r="56" spans="1:44" x14ac:dyDescent="0.2">
      <c r="A56" s="36" t="s">
        <v>330</v>
      </c>
      <c r="B56" s="39"/>
      <c r="C56" s="39">
        <f>1/24+1/24</f>
        <v>8.3333333333333329E-2</v>
      </c>
      <c r="D56" s="39">
        <v>0.33333333333333331</v>
      </c>
      <c r="E56" s="39"/>
      <c r="F56" s="39"/>
      <c r="G56" s="39"/>
      <c r="H56" s="39"/>
      <c r="I56" s="39"/>
      <c r="J56" s="39"/>
      <c r="K56" s="39"/>
      <c r="L56" s="39"/>
      <c r="M56" s="39"/>
      <c r="N56" s="39">
        <f>1/12+1/12</f>
        <v>0.16666666666666666</v>
      </c>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row>
    <row r="57" spans="1:44" x14ac:dyDescent="0.2">
      <c r="A57" s="36" t="s">
        <v>405</v>
      </c>
      <c r="B57" s="39"/>
      <c r="C57" s="39"/>
      <c r="D57" s="39"/>
      <c r="E57" s="39"/>
      <c r="F57" s="39"/>
      <c r="G57" s="39"/>
      <c r="H57" s="39"/>
      <c r="I57" s="39"/>
      <c r="J57" s="39"/>
      <c r="K57" s="39"/>
      <c r="L57" s="39"/>
      <c r="M57" s="39"/>
      <c r="N57" s="39"/>
      <c r="O57" s="39">
        <f>30/735+4/1960</f>
        <v>4.2857142857142858E-2</v>
      </c>
      <c r="P57" s="39"/>
      <c r="Q57" s="39"/>
      <c r="R57" s="39"/>
      <c r="S57" s="39">
        <f>30/735+4/1960</f>
        <v>4.2857142857142858E-2</v>
      </c>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row>
    <row r="58" spans="1:44" x14ac:dyDescent="0.2">
      <c r="A58" s="36" t="s">
        <v>331</v>
      </c>
      <c r="B58" s="39"/>
      <c r="C58" s="39">
        <f>1/24+1/24</f>
        <v>8.3333333333333329E-2</v>
      </c>
      <c r="D58" s="39">
        <v>0.33333333333333331</v>
      </c>
      <c r="E58" s="39"/>
      <c r="F58" s="39"/>
      <c r="G58" s="39"/>
      <c r="H58" s="39"/>
      <c r="I58" s="39"/>
      <c r="J58" s="39"/>
      <c r="K58" s="39"/>
      <c r="L58" s="39"/>
      <c r="M58" s="39"/>
      <c r="N58" s="39">
        <f>1/12+1/12</f>
        <v>0.16666666666666666</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row>
    <row r="59" spans="1:44" x14ac:dyDescent="0.2">
      <c r="A59" s="36" t="s">
        <v>338</v>
      </c>
      <c r="B59" s="39"/>
      <c r="C59" s="39"/>
      <c r="D59" s="39"/>
      <c r="E59" s="39">
        <f>1/4+1/8+1/8</f>
        <v>0.5</v>
      </c>
      <c r="F59" s="39"/>
      <c r="G59" s="39"/>
      <c r="H59" s="39"/>
      <c r="I59" s="39"/>
      <c r="J59" s="39"/>
      <c r="K59" s="39"/>
      <c r="L59" s="39"/>
      <c r="M59" s="39"/>
      <c r="N59" s="39"/>
      <c r="O59" s="39"/>
      <c r="P59" s="39"/>
      <c r="Q59" s="39"/>
      <c r="R59" s="39"/>
      <c r="S59" s="39"/>
      <c r="T59" s="39"/>
      <c r="U59" s="39"/>
      <c r="V59" s="39"/>
      <c r="W59" s="39"/>
      <c r="X59" s="39"/>
      <c r="Y59" s="39"/>
      <c r="Z59" s="39"/>
      <c r="AA59" s="39"/>
      <c r="AB59" s="39">
        <v>0.5</v>
      </c>
      <c r="AC59" s="39"/>
      <c r="AD59" s="39"/>
      <c r="AE59" s="39"/>
      <c r="AF59" s="39"/>
      <c r="AG59" s="39"/>
      <c r="AH59" s="39"/>
      <c r="AI59" s="39"/>
      <c r="AJ59" s="39"/>
      <c r="AK59" s="39"/>
      <c r="AL59" s="39"/>
      <c r="AM59" s="39"/>
      <c r="AN59" s="39"/>
      <c r="AO59" s="39"/>
      <c r="AP59" s="39"/>
      <c r="AQ59" s="39"/>
      <c r="AR59" s="39"/>
    </row>
    <row r="60" spans="1:44" x14ac:dyDescent="0.2">
      <c r="A60" s="36" t="s">
        <v>326</v>
      </c>
      <c r="B60" s="39"/>
      <c r="C60" s="39">
        <v>0.33333333333333331</v>
      </c>
      <c r="D60" s="39"/>
      <c r="E60" s="39"/>
      <c r="F60" s="39"/>
      <c r="G60" s="39"/>
      <c r="H60" s="39"/>
      <c r="I60" s="39"/>
      <c r="J60" s="39"/>
      <c r="K60" s="39"/>
      <c r="L60" s="39"/>
      <c r="M60" s="39"/>
      <c r="N60" s="39"/>
      <c r="O60" s="39"/>
      <c r="P60" s="39"/>
      <c r="Q60" s="39"/>
      <c r="R60" s="39"/>
      <c r="S60" s="39"/>
      <c r="T60" s="39"/>
      <c r="U60" s="39"/>
      <c r="V60" s="39">
        <v>0.33333333333333331</v>
      </c>
      <c r="W60" s="39"/>
      <c r="X60" s="39"/>
      <c r="Y60" s="39"/>
      <c r="Z60" s="39"/>
      <c r="AA60" s="39"/>
      <c r="AB60" s="39"/>
      <c r="AC60" s="39"/>
      <c r="AD60" s="39"/>
      <c r="AE60" s="39"/>
      <c r="AF60" s="39"/>
      <c r="AG60" s="39"/>
      <c r="AH60" s="39"/>
      <c r="AI60" s="39"/>
      <c r="AJ60" s="39"/>
      <c r="AK60" s="39"/>
      <c r="AL60" s="39"/>
      <c r="AM60" s="39"/>
      <c r="AN60" s="39"/>
      <c r="AO60" s="39"/>
      <c r="AP60" s="39"/>
      <c r="AQ60" s="39"/>
      <c r="AR60" s="39"/>
    </row>
    <row r="61" spans="1:44" x14ac:dyDescent="0.2">
      <c r="A61" s="36" t="s">
        <v>380</v>
      </c>
      <c r="B61" s="39"/>
      <c r="C61" s="39"/>
      <c r="D61" s="39"/>
      <c r="E61" s="39"/>
      <c r="F61" s="39"/>
      <c r="G61" s="39"/>
      <c r="H61" s="39">
        <v>0.25</v>
      </c>
      <c r="I61" s="39"/>
      <c r="J61" s="39"/>
      <c r="K61" s="39"/>
      <c r="L61" s="39"/>
      <c r="M61" s="39"/>
      <c r="N61" s="39"/>
      <c r="O61" s="39"/>
      <c r="P61" s="39"/>
      <c r="Q61" s="39">
        <v>0.25</v>
      </c>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row>
    <row r="62" spans="1:44" x14ac:dyDescent="0.2">
      <c r="A62" s="36" t="s">
        <v>436</v>
      </c>
      <c r="B62" s="39"/>
      <c r="C62" s="39"/>
      <c r="D62" s="39"/>
      <c r="E62" s="39"/>
      <c r="F62" s="39"/>
      <c r="G62" s="39"/>
      <c r="H62" s="39"/>
      <c r="I62" s="39"/>
      <c r="J62" s="39"/>
      <c r="K62" s="39"/>
      <c r="L62" s="39"/>
      <c r="M62" s="39"/>
      <c r="N62" s="39"/>
      <c r="O62" s="39"/>
      <c r="P62" s="39"/>
      <c r="Q62" s="39"/>
      <c r="R62" s="39"/>
      <c r="S62" s="39"/>
      <c r="T62" s="39"/>
      <c r="U62" s="39"/>
      <c r="V62" s="39"/>
      <c r="W62" s="39"/>
      <c r="X62" s="39"/>
      <c r="Y62" s="39">
        <v>1.0416666666666666E-2</v>
      </c>
      <c r="Z62" s="39"/>
      <c r="AA62" s="39"/>
      <c r="AB62" s="39"/>
      <c r="AC62" s="39"/>
      <c r="AD62" s="39"/>
      <c r="AE62" s="39"/>
      <c r="AF62" s="39"/>
      <c r="AG62" s="39"/>
      <c r="AH62" s="39"/>
      <c r="AI62" s="39"/>
      <c r="AJ62" s="39"/>
      <c r="AK62" s="39"/>
      <c r="AL62" s="39"/>
      <c r="AM62" s="39"/>
      <c r="AN62" s="39"/>
      <c r="AO62" s="39"/>
      <c r="AP62" s="39"/>
      <c r="AQ62" s="39"/>
      <c r="AR62" s="39"/>
    </row>
    <row r="63" spans="1:44" x14ac:dyDescent="0.2">
      <c r="A63" s="36" t="s">
        <v>398</v>
      </c>
      <c r="B63" s="39"/>
      <c r="C63" s="39"/>
      <c r="D63" s="39"/>
      <c r="E63" s="39"/>
      <c r="F63" s="39"/>
      <c r="G63" s="39"/>
      <c r="H63" s="39"/>
      <c r="I63" s="39"/>
      <c r="J63" s="39"/>
      <c r="K63" s="39"/>
      <c r="L63" s="39"/>
      <c r="M63" s="39"/>
      <c r="N63" s="39">
        <f>1/12+1/12</f>
        <v>0.16666666666666666</v>
      </c>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row>
    <row r="64" spans="1:44" x14ac:dyDescent="0.2">
      <c r="A64" s="36" t="s">
        <v>406</v>
      </c>
      <c r="B64" s="39"/>
      <c r="C64" s="39"/>
      <c r="D64" s="39"/>
      <c r="E64" s="39"/>
      <c r="F64" s="39"/>
      <c r="G64" s="39"/>
      <c r="H64" s="39"/>
      <c r="I64" s="39"/>
      <c r="J64" s="39"/>
      <c r="K64" s="39"/>
      <c r="L64" s="39"/>
      <c r="M64" s="39"/>
      <c r="N64" s="39"/>
      <c r="O64" s="39">
        <f>1/420+1/560+2/60+1/420+1/560+2/60</f>
        <v>7.4999999999999997E-2</v>
      </c>
      <c r="P64" s="39"/>
      <c r="Q64" s="39"/>
      <c r="R64" s="39"/>
      <c r="S64" s="39">
        <f>1/420+1/560+2/60+1/420+1/560+2/60</f>
        <v>7.4999999999999997E-2</v>
      </c>
      <c r="T64" s="39"/>
      <c r="U64" s="39"/>
      <c r="V64" s="39"/>
      <c r="W64" s="39"/>
      <c r="X64" s="39"/>
      <c r="Y64" s="39"/>
      <c r="Z64" s="39"/>
      <c r="AA64" s="39">
        <f>735/2940</f>
        <v>0.25</v>
      </c>
      <c r="AB64" s="39"/>
      <c r="AC64" s="39"/>
      <c r="AD64" s="39"/>
      <c r="AE64" s="39"/>
      <c r="AF64" s="39"/>
      <c r="AG64" s="39"/>
      <c r="AH64" s="39"/>
      <c r="AI64" s="39"/>
      <c r="AJ64" s="39"/>
      <c r="AK64" s="39"/>
      <c r="AL64" s="39"/>
      <c r="AM64" s="39"/>
      <c r="AN64" s="39"/>
      <c r="AO64" s="39"/>
      <c r="AP64" s="39"/>
      <c r="AQ64" s="39"/>
      <c r="AR64" s="39"/>
    </row>
    <row r="65" spans="1:44" x14ac:dyDescent="0.2">
      <c r="A65" s="36" t="s">
        <v>425</v>
      </c>
      <c r="B65" s="39"/>
      <c r="C65" s="39"/>
      <c r="D65" s="39"/>
      <c r="E65" s="39"/>
      <c r="F65" s="39"/>
      <c r="G65" s="39"/>
      <c r="H65" s="39"/>
      <c r="I65" s="39"/>
      <c r="J65" s="39"/>
      <c r="K65" s="39"/>
      <c r="L65" s="39"/>
      <c r="M65" s="39"/>
      <c r="N65" s="39"/>
      <c r="O65" s="39"/>
      <c r="P65" s="39"/>
      <c r="Q65" s="39"/>
      <c r="R65" s="39"/>
      <c r="S65" s="39">
        <v>4.5454545454545456E-2</v>
      </c>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row>
    <row r="66" spans="1:44" x14ac:dyDescent="0.2">
      <c r="A66" s="36" t="s">
        <v>373</v>
      </c>
      <c r="B66" s="39"/>
      <c r="C66" s="39"/>
      <c r="D66" s="39"/>
      <c r="E66" s="39"/>
      <c r="F66" s="39"/>
      <c r="G66" s="39">
        <f>1/4+1/12</f>
        <v>0.33333333333333331</v>
      </c>
      <c r="H66" s="39"/>
      <c r="I66" s="39">
        <f>1/24+1/24+1/24+1/72+1/72+1/72</f>
        <v>0.16666666666666669</v>
      </c>
      <c r="J66" s="39">
        <f>1/24+1/8</f>
        <v>0.16666666666666666</v>
      </c>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row>
    <row r="67" spans="1:44" x14ac:dyDescent="0.2">
      <c r="A67" s="36" t="s">
        <v>374</v>
      </c>
      <c r="B67" s="39"/>
      <c r="C67" s="39"/>
      <c r="D67" s="39"/>
      <c r="E67" s="39"/>
      <c r="F67" s="39"/>
      <c r="G67" s="39">
        <f>1/4+1/12</f>
        <v>0.33333333333333331</v>
      </c>
      <c r="H67" s="39"/>
      <c r="I67" s="39">
        <f>1/24+1/24+1/24+1/72+1/72+1/72</f>
        <v>0.16666666666666669</v>
      </c>
      <c r="J67" s="39">
        <f>1/24+1/8</f>
        <v>0.16666666666666666</v>
      </c>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row>
    <row r="68" spans="1:44" x14ac:dyDescent="0.2">
      <c r="A68" s="36" t="s">
        <v>399</v>
      </c>
      <c r="B68" s="39"/>
      <c r="C68" s="39"/>
      <c r="D68" s="39"/>
      <c r="E68" s="39"/>
      <c r="F68" s="39"/>
      <c r="G68" s="39"/>
      <c r="H68" s="39"/>
      <c r="I68" s="39"/>
      <c r="J68" s="39"/>
      <c r="K68" s="39"/>
      <c r="L68" s="39"/>
      <c r="M68" s="39"/>
      <c r="N68" s="39"/>
      <c r="O68" s="39">
        <f>24/396+20/396+30/396+6/396+12/396+10/396+12/396+12/396+6/396</f>
        <v>0.33333333333333326</v>
      </c>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row>
    <row r="69" spans="1:44" x14ac:dyDescent="0.2">
      <c r="A69" s="36" t="s">
        <v>400</v>
      </c>
      <c r="B69" s="39"/>
      <c r="C69" s="39"/>
      <c r="D69" s="39"/>
      <c r="E69" s="39"/>
      <c r="F69" s="39"/>
      <c r="G69" s="39"/>
      <c r="H69" s="39"/>
      <c r="I69" s="39"/>
      <c r="J69" s="39"/>
      <c r="K69" s="39"/>
      <c r="L69" s="39"/>
      <c r="M69" s="39"/>
      <c r="N69" s="39"/>
      <c r="O69" s="39">
        <f>24/396+20/396+30/396+6/396+12/396+10/396+12/396+12/396+6/396</f>
        <v>0.33333333333333326</v>
      </c>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row>
    <row r="70" spans="1:44" x14ac:dyDescent="0.2">
      <c r="A70" s="36" t="s">
        <v>348</v>
      </c>
      <c r="B70" s="39"/>
      <c r="C70" s="39"/>
      <c r="D70" s="39"/>
      <c r="E70" s="39"/>
      <c r="F70" s="39">
        <v>1.1764705882352941E-2</v>
      </c>
      <c r="G70" s="39"/>
      <c r="H70" s="39">
        <f t="shared" ref="H70:H83" si="0">1/8500+1/340</f>
        <v>3.0588235294117649E-3</v>
      </c>
      <c r="I70" s="39"/>
      <c r="J70" s="39"/>
      <c r="K70" s="39">
        <f t="shared" ref="K70:K83" si="1">1/2040+1/170+1/170</f>
        <v>1.2254901960784314E-2</v>
      </c>
      <c r="L70" s="39">
        <v>5.8823529411764705E-3</v>
      </c>
      <c r="M70" s="39"/>
      <c r="N70" s="39">
        <f t="shared" ref="N70:N83" si="2">1/1020+8/1275</f>
        <v>7.2549019607843135E-3</v>
      </c>
      <c r="O70" s="39">
        <f t="shared" ref="O70:O83" si="3">1/170+1/935+1/935</f>
        <v>8.0213903743315516E-3</v>
      </c>
      <c r="P70" s="39">
        <v>2.9411764705882353E-3</v>
      </c>
      <c r="Q70" s="39">
        <v>2.9411764705882353E-3</v>
      </c>
      <c r="R70" s="39"/>
      <c r="S70" s="39">
        <f t="shared" ref="S70:S83" si="4">1/935+1/935</f>
        <v>2.1390374331550803E-3</v>
      </c>
      <c r="T70" s="39"/>
      <c r="U70" s="39"/>
      <c r="V70" s="39">
        <v>5.8823529411764705E-3</v>
      </c>
      <c r="W70" s="39">
        <f t="shared" ref="W70:W83" si="5">1/510+1/510</f>
        <v>3.9215686274509803E-3</v>
      </c>
      <c r="X70" s="39">
        <v>5.8823529411764705E-3</v>
      </c>
      <c r="Y70" s="39">
        <v>1.9607843137254902E-3</v>
      </c>
      <c r="Z70" s="39">
        <f t="shared" ref="Z70:Z83" si="6">1/1360+1/680</f>
        <v>2.2058823529411764E-3</v>
      </c>
      <c r="AA70" s="39">
        <f t="shared" ref="AA70:AA83" si="7">1/680</f>
        <v>1.4705882352941176E-3</v>
      </c>
      <c r="AB70" s="39">
        <f t="shared" ref="AB70:AB77" si="8">1/170+1/170</f>
        <v>1.1764705882352941E-2</v>
      </c>
      <c r="AC70" s="39"/>
      <c r="AD70" s="39"/>
      <c r="AE70" s="39"/>
      <c r="AF70" s="39"/>
      <c r="AG70" s="39"/>
      <c r="AH70" s="39"/>
      <c r="AI70" s="39"/>
      <c r="AJ70" s="39"/>
      <c r="AK70" s="39"/>
      <c r="AL70" s="39"/>
      <c r="AM70" s="39"/>
      <c r="AN70" s="39"/>
      <c r="AO70" s="39"/>
      <c r="AP70" s="39"/>
      <c r="AQ70" s="39"/>
      <c r="AR70" s="39"/>
    </row>
    <row r="71" spans="1:44" x14ac:dyDescent="0.2">
      <c r="A71" s="36" t="s">
        <v>349</v>
      </c>
      <c r="B71" s="39"/>
      <c r="C71" s="39"/>
      <c r="D71" s="39"/>
      <c r="E71" s="39"/>
      <c r="F71" s="39">
        <v>1.1764705882352941E-2</v>
      </c>
      <c r="G71" s="39"/>
      <c r="H71" s="39">
        <f t="shared" si="0"/>
        <v>3.0588235294117649E-3</v>
      </c>
      <c r="I71" s="39"/>
      <c r="J71" s="39"/>
      <c r="K71" s="39">
        <f t="shared" si="1"/>
        <v>1.2254901960784314E-2</v>
      </c>
      <c r="L71" s="39">
        <v>5.8823529411764705E-3</v>
      </c>
      <c r="M71" s="39"/>
      <c r="N71" s="39">
        <f t="shared" si="2"/>
        <v>7.2549019607843135E-3</v>
      </c>
      <c r="O71" s="39">
        <f t="shared" si="3"/>
        <v>8.0213903743315516E-3</v>
      </c>
      <c r="P71" s="39">
        <v>2.9411764705882353E-3</v>
      </c>
      <c r="Q71" s="39">
        <v>2.9411764705882353E-3</v>
      </c>
      <c r="R71" s="39"/>
      <c r="S71" s="39">
        <f t="shared" si="4"/>
        <v>2.1390374331550803E-3</v>
      </c>
      <c r="T71" s="39"/>
      <c r="U71" s="39"/>
      <c r="V71" s="39">
        <v>5.8823529411764705E-3</v>
      </c>
      <c r="W71" s="39">
        <f t="shared" si="5"/>
        <v>3.9215686274509803E-3</v>
      </c>
      <c r="X71" s="39">
        <v>5.8823529411764705E-3</v>
      </c>
      <c r="Y71" s="39">
        <v>1.9607843137254902E-3</v>
      </c>
      <c r="Z71" s="39">
        <f t="shared" si="6"/>
        <v>2.2058823529411764E-3</v>
      </c>
      <c r="AA71" s="39">
        <f t="shared" si="7"/>
        <v>1.4705882352941176E-3</v>
      </c>
      <c r="AB71" s="39">
        <f t="shared" si="8"/>
        <v>1.1764705882352941E-2</v>
      </c>
      <c r="AC71" s="39"/>
      <c r="AD71" s="39"/>
      <c r="AE71" s="39"/>
      <c r="AF71" s="39"/>
      <c r="AG71" s="39"/>
      <c r="AH71" s="39"/>
      <c r="AI71" s="39"/>
      <c r="AJ71" s="39"/>
      <c r="AK71" s="39"/>
      <c r="AL71" s="39"/>
      <c r="AM71" s="39"/>
      <c r="AN71" s="39"/>
      <c r="AO71" s="39"/>
      <c r="AP71" s="39"/>
      <c r="AQ71" s="39"/>
      <c r="AR71" s="39"/>
    </row>
    <row r="72" spans="1:44" x14ac:dyDescent="0.2">
      <c r="A72" s="36" t="s">
        <v>350</v>
      </c>
      <c r="B72" s="39"/>
      <c r="C72" s="39"/>
      <c r="D72" s="39"/>
      <c r="E72" s="39"/>
      <c r="F72" s="39">
        <v>1.1764705882352941E-2</v>
      </c>
      <c r="G72" s="39"/>
      <c r="H72" s="39">
        <f t="shared" si="0"/>
        <v>3.0588235294117649E-3</v>
      </c>
      <c r="I72" s="39"/>
      <c r="J72" s="39"/>
      <c r="K72" s="39">
        <f t="shared" si="1"/>
        <v>1.2254901960784314E-2</v>
      </c>
      <c r="L72" s="39">
        <v>5.8823529411764705E-3</v>
      </c>
      <c r="M72" s="39"/>
      <c r="N72" s="39">
        <f t="shared" si="2"/>
        <v>7.2549019607843135E-3</v>
      </c>
      <c r="O72" s="39">
        <f t="shared" si="3"/>
        <v>8.0213903743315516E-3</v>
      </c>
      <c r="P72" s="39">
        <v>2.9411764705882353E-3</v>
      </c>
      <c r="Q72" s="39">
        <v>2.9411764705882353E-3</v>
      </c>
      <c r="R72" s="39"/>
      <c r="S72" s="39">
        <f t="shared" si="4"/>
        <v>2.1390374331550803E-3</v>
      </c>
      <c r="T72" s="39"/>
      <c r="U72" s="39"/>
      <c r="V72" s="39">
        <v>5.8823529411764705E-3</v>
      </c>
      <c r="W72" s="39">
        <f t="shared" si="5"/>
        <v>3.9215686274509803E-3</v>
      </c>
      <c r="X72" s="39">
        <v>5.8823529411764705E-3</v>
      </c>
      <c r="Y72" s="39">
        <v>1.9607843137254902E-3</v>
      </c>
      <c r="Z72" s="39">
        <f t="shared" si="6"/>
        <v>2.2058823529411764E-3</v>
      </c>
      <c r="AA72" s="39">
        <f t="shared" si="7"/>
        <v>1.4705882352941176E-3</v>
      </c>
      <c r="AB72" s="39">
        <f t="shared" si="8"/>
        <v>1.1764705882352941E-2</v>
      </c>
      <c r="AC72" s="39"/>
      <c r="AD72" s="39"/>
      <c r="AE72" s="39"/>
      <c r="AF72" s="39"/>
      <c r="AG72" s="39"/>
      <c r="AH72" s="39"/>
      <c r="AI72" s="39"/>
      <c r="AJ72" s="39"/>
      <c r="AK72" s="39"/>
      <c r="AL72" s="39"/>
      <c r="AM72" s="39"/>
      <c r="AN72" s="39"/>
      <c r="AO72" s="39"/>
      <c r="AP72" s="39"/>
      <c r="AQ72" s="39"/>
      <c r="AR72" s="39"/>
    </row>
    <row r="73" spans="1:44" x14ac:dyDescent="0.2">
      <c r="A73" s="36" t="s">
        <v>351</v>
      </c>
      <c r="B73" s="39"/>
      <c r="C73" s="39"/>
      <c r="D73" s="39"/>
      <c r="E73" s="39"/>
      <c r="F73" s="39">
        <v>1.1764705882352941E-2</v>
      </c>
      <c r="G73" s="39"/>
      <c r="H73" s="39">
        <f t="shared" si="0"/>
        <v>3.0588235294117649E-3</v>
      </c>
      <c r="I73" s="39"/>
      <c r="J73" s="39"/>
      <c r="K73" s="39">
        <f t="shared" si="1"/>
        <v>1.2254901960784314E-2</v>
      </c>
      <c r="L73" s="39">
        <v>5.8823529411764705E-3</v>
      </c>
      <c r="M73" s="39"/>
      <c r="N73" s="39">
        <f t="shared" si="2"/>
        <v>7.2549019607843135E-3</v>
      </c>
      <c r="O73" s="39">
        <f t="shared" si="3"/>
        <v>8.0213903743315516E-3</v>
      </c>
      <c r="P73" s="39">
        <v>2.9411764705882353E-3</v>
      </c>
      <c r="Q73" s="39">
        <v>2.9411764705882353E-3</v>
      </c>
      <c r="R73" s="39"/>
      <c r="S73" s="39">
        <f t="shared" si="4"/>
        <v>2.1390374331550803E-3</v>
      </c>
      <c r="T73" s="39"/>
      <c r="U73" s="39"/>
      <c r="V73" s="39">
        <v>5.8823529411764705E-3</v>
      </c>
      <c r="W73" s="39">
        <f t="shared" si="5"/>
        <v>3.9215686274509803E-3</v>
      </c>
      <c r="X73" s="39">
        <v>5.8823529411764705E-3</v>
      </c>
      <c r="Y73" s="39">
        <v>1.9607843137254902E-3</v>
      </c>
      <c r="Z73" s="39">
        <f t="shared" si="6"/>
        <v>2.2058823529411764E-3</v>
      </c>
      <c r="AA73" s="39">
        <f t="shared" si="7"/>
        <v>1.4705882352941176E-3</v>
      </c>
      <c r="AB73" s="39">
        <f t="shared" si="8"/>
        <v>1.1764705882352941E-2</v>
      </c>
      <c r="AC73" s="39"/>
      <c r="AD73" s="39"/>
      <c r="AE73" s="39"/>
      <c r="AF73" s="39"/>
      <c r="AG73" s="39"/>
      <c r="AH73" s="39"/>
      <c r="AI73" s="39"/>
      <c r="AJ73" s="39"/>
      <c r="AK73" s="39"/>
      <c r="AL73" s="39"/>
      <c r="AM73" s="39"/>
      <c r="AN73" s="39"/>
      <c r="AO73" s="39"/>
      <c r="AP73" s="39"/>
      <c r="AQ73" s="39"/>
      <c r="AR73" s="39"/>
    </row>
    <row r="74" spans="1:44" x14ac:dyDescent="0.2">
      <c r="A74" s="36" t="s">
        <v>352</v>
      </c>
      <c r="B74" s="39"/>
      <c r="C74" s="39"/>
      <c r="D74" s="39"/>
      <c r="E74" s="39"/>
      <c r="F74" s="39">
        <v>1.1764705882352941E-2</v>
      </c>
      <c r="G74" s="39"/>
      <c r="H74" s="39">
        <f t="shared" si="0"/>
        <v>3.0588235294117649E-3</v>
      </c>
      <c r="I74" s="39"/>
      <c r="J74" s="39"/>
      <c r="K74" s="39">
        <f t="shared" si="1"/>
        <v>1.2254901960784314E-2</v>
      </c>
      <c r="L74" s="39">
        <v>5.8823529411764705E-3</v>
      </c>
      <c r="M74" s="39"/>
      <c r="N74" s="39">
        <f t="shared" si="2"/>
        <v>7.2549019607843135E-3</v>
      </c>
      <c r="O74" s="39">
        <f t="shared" si="3"/>
        <v>8.0213903743315516E-3</v>
      </c>
      <c r="P74" s="39">
        <v>2.9411764705882353E-3</v>
      </c>
      <c r="Q74" s="39">
        <v>2.9411764705882353E-3</v>
      </c>
      <c r="R74" s="39"/>
      <c r="S74" s="39">
        <f t="shared" si="4"/>
        <v>2.1390374331550803E-3</v>
      </c>
      <c r="T74" s="39"/>
      <c r="U74" s="39"/>
      <c r="V74" s="39">
        <v>5.8823529411764705E-3</v>
      </c>
      <c r="W74" s="39">
        <f t="shared" si="5"/>
        <v>3.9215686274509803E-3</v>
      </c>
      <c r="X74" s="39">
        <v>5.8823529411764705E-3</v>
      </c>
      <c r="Y74" s="39">
        <v>1.9607843137254902E-3</v>
      </c>
      <c r="Z74" s="39">
        <f t="shared" si="6"/>
        <v>2.2058823529411764E-3</v>
      </c>
      <c r="AA74" s="39">
        <f t="shared" si="7"/>
        <v>1.4705882352941176E-3</v>
      </c>
      <c r="AB74" s="39">
        <f t="shared" si="8"/>
        <v>1.1764705882352941E-2</v>
      </c>
      <c r="AC74" s="39"/>
      <c r="AD74" s="39"/>
      <c r="AE74" s="39"/>
      <c r="AF74" s="39"/>
      <c r="AG74" s="39"/>
      <c r="AH74" s="39"/>
      <c r="AI74" s="39"/>
      <c r="AJ74" s="39"/>
      <c r="AK74" s="39"/>
      <c r="AL74" s="39"/>
      <c r="AM74" s="39"/>
      <c r="AN74" s="39"/>
      <c r="AO74" s="39"/>
      <c r="AP74" s="39"/>
      <c r="AQ74" s="39"/>
      <c r="AR74" s="39"/>
    </row>
    <row r="75" spans="1:44" x14ac:dyDescent="0.2">
      <c r="A75" s="36" t="s">
        <v>353</v>
      </c>
      <c r="B75" s="39"/>
      <c r="C75" s="39"/>
      <c r="D75" s="39"/>
      <c r="E75" s="39"/>
      <c r="F75" s="39">
        <v>1.1764705882352941E-2</v>
      </c>
      <c r="G75" s="39"/>
      <c r="H75" s="39">
        <f t="shared" si="0"/>
        <v>3.0588235294117649E-3</v>
      </c>
      <c r="I75" s="39"/>
      <c r="J75" s="39"/>
      <c r="K75" s="39">
        <f t="shared" si="1"/>
        <v>1.2254901960784314E-2</v>
      </c>
      <c r="L75" s="39">
        <v>5.8823529411764705E-3</v>
      </c>
      <c r="M75" s="39"/>
      <c r="N75" s="39">
        <f t="shared" si="2"/>
        <v>7.2549019607843135E-3</v>
      </c>
      <c r="O75" s="39">
        <f t="shared" si="3"/>
        <v>8.0213903743315516E-3</v>
      </c>
      <c r="P75" s="39">
        <v>2.9411764705882353E-3</v>
      </c>
      <c r="Q75" s="39">
        <v>2.9411764705882353E-3</v>
      </c>
      <c r="R75" s="39"/>
      <c r="S75" s="39">
        <f t="shared" si="4"/>
        <v>2.1390374331550803E-3</v>
      </c>
      <c r="T75" s="39"/>
      <c r="U75" s="39"/>
      <c r="V75" s="39">
        <v>5.8823529411764705E-3</v>
      </c>
      <c r="W75" s="39">
        <f t="shared" si="5"/>
        <v>3.9215686274509803E-3</v>
      </c>
      <c r="X75" s="39">
        <v>5.8823529411764705E-3</v>
      </c>
      <c r="Y75" s="39">
        <v>1.9607843137254902E-3</v>
      </c>
      <c r="Z75" s="39">
        <f t="shared" si="6"/>
        <v>2.2058823529411764E-3</v>
      </c>
      <c r="AA75" s="39">
        <f t="shared" si="7"/>
        <v>1.4705882352941176E-3</v>
      </c>
      <c r="AB75" s="39">
        <f t="shared" si="8"/>
        <v>1.1764705882352941E-2</v>
      </c>
      <c r="AC75" s="39"/>
      <c r="AD75" s="39"/>
      <c r="AE75" s="39"/>
      <c r="AF75" s="39"/>
      <c r="AG75" s="39"/>
      <c r="AH75" s="39"/>
      <c r="AI75" s="39"/>
      <c r="AJ75" s="39"/>
      <c r="AK75" s="39"/>
      <c r="AL75" s="39"/>
      <c r="AM75" s="39"/>
      <c r="AN75" s="39"/>
      <c r="AO75" s="39"/>
      <c r="AP75" s="39"/>
      <c r="AQ75" s="39"/>
      <c r="AR75" s="39"/>
    </row>
    <row r="76" spans="1:44" x14ac:dyDescent="0.2">
      <c r="A76" s="36" t="s">
        <v>354</v>
      </c>
      <c r="B76" s="39"/>
      <c r="C76" s="39"/>
      <c r="D76" s="39"/>
      <c r="E76" s="39"/>
      <c r="F76" s="39">
        <v>1.1764705882352941E-2</v>
      </c>
      <c r="G76" s="39"/>
      <c r="H76" s="39">
        <f t="shared" si="0"/>
        <v>3.0588235294117649E-3</v>
      </c>
      <c r="I76" s="39"/>
      <c r="J76" s="39"/>
      <c r="K76" s="39">
        <f t="shared" si="1"/>
        <v>1.2254901960784314E-2</v>
      </c>
      <c r="L76" s="39">
        <v>5.8823529411764705E-3</v>
      </c>
      <c r="M76" s="39"/>
      <c r="N76" s="39">
        <f t="shared" si="2"/>
        <v>7.2549019607843135E-3</v>
      </c>
      <c r="O76" s="39">
        <f t="shared" si="3"/>
        <v>8.0213903743315516E-3</v>
      </c>
      <c r="P76" s="39">
        <v>2.9411764705882353E-3</v>
      </c>
      <c r="Q76" s="39">
        <v>2.9411764705882353E-3</v>
      </c>
      <c r="R76" s="39"/>
      <c r="S76" s="39">
        <f t="shared" si="4"/>
        <v>2.1390374331550803E-3</v>
      </c>
      <c r="T76" s="39"/>
      <c r="U76" s="39"/>
      <c r="V76" s="39">
        <v>5.8823529411764705E-3</v>
      </c>
      <c r="W76" s="39">
        <f t="shared" si="5"/>
        <v>3.9215686274509803E-3</v>
      </c>
      <c r="X76" s="39">
        <v>5.8823529411764705E-3</v>
      </c>
      <c r="Y76" s="39">
        <v>1.9607843137254902E-3</v>
      </c>
      <c r="Z76" s="39">
        <f t="shared" si="6"/>
        <v>2.2058823529411764E-3</v>
      </c>
      <c r="AA76" s="39">
        <f t="shared" si="7"/>
        <v>1.4705882352941176E-3</v>
      </c>
      <c r="AB76" s="39">
        <f t="shared" si="8"/>
        <v>1.1764705882352941E-2</v>
      </c>
      <c r="AC76" s="39"/>
      <c r="AD76" s="39"/>
      <c r="AE76" s="39"/>
      <c r="AF76" s="39"/>
      <c r="AG76" s="39"/>
      <c r="AH76" s="39"/>
      <c r="AI76" s="39"/>
      <c r="AJ76" s="39"/>
      <c r="AK76" s="39"/>
      <c r="AL76" s="39"/>
      <c r="AM76" s="39"/>
      <c r="AN76" s="39"/>
      <c r="AO76" s="39"/>
      <c r="AP76" s="39"/>
      <c r="AQ76" s="39"/>
      <c r="AR76" s="39"/>
    </row>
    <row r="77" spans="1:44" x14ac:dyDescent="0.2">
      <c r="A77" s="36" t="s">
        <v>356</v>
      </c>
      <c r="B77" s="39"/>
      <c r="C77" s="39"/>
      <c r="D77" s="39"/>
      <c r="E77" s="39"/>
      <c r="F77" s="39">
        <v>1.1764705882352941E-2</v>
      </c>
      <c r="G77" s="39"/>
      <c r="H77" s="39">
        <f t="shared" si="0"/>
        <v>3.0588235294117649E-3</v>
      </c>
      <c r="I77" s="39"/>
      <c r="J77" s="39"/>
      <c r="K77" s="39">
        <f t="shared" si="1"/>
        <v>1.2254901960784314E-2</v>
      </c>
      <c r="L77" s="39">
        <v>5.8823529411764705E-3</v>
      </c>
      <c r="M77" s="39"/>
      <c r="N77" s="39">
        <f t="shared" si="2"/>
        <v>7.2549019607843135E-3</v>
      </c>
      <c r="O77" s="39">
        <f t="shared" si="3"/>
        <v>8.0213903743315516E-3</v>
      </c>
      <c r="P77" s="39">
        <v>2.9411764705882353E-3</v>
      </c>
      <c r="Q77" s="39">
        <v>2.9411764705882353E-3</v>
      </c>
      <c r="R77" s="39"/>
      <c r="S77" s="39">
        <f t="shared" si="4"/>
        <v>2.1390374331550803E-3</v>
      </c>
      <c r="T77" s="39"/>
      <c r="U77" s="39"/>
      <c r="V77" s="39">
        <v>5.8823529411764705E-3</v>
      </c>
      <c r="W77" s="39">
        <f t="shared" si="5"/>
        <v>3.9215686274509803E-3</v>
      </c>
      <c r="X77" s="39">
        <v>5.8823529411764705E-3</v>
      </c>
      <c r="Y77" s="39">
        <v>1.9607843137254902E-3</v>
      </c>
      <c r="Z77" s="39">
        <f t="shared" si="6"/>
        <v>2.2058823529411764E-3</v>
      </c>
      <c r="AA77" s="39">
        <f t="shared" si="7"/>
        <v>1.4705882352941176E-3</v>
      </c>
      <c r="AB77" s="39">
        <f t="shared" si="8"/>
        <v>1.1764705882352941E-2</v>
      </c>
      <c r="AC77" s="39"/>
      <c r="AD77" s="39"/>
      <c r="AE77" s="39"/>
      <c r="AF77" s="39"/>
      <c r="AG77" s="39"/>
      <c r="AH77" s="39"/>
      <c r="AI77" s="39"/>
      <c r="AJ77" s="39"/>
      <c r="AK77" s="39"/>
      <c r="AL77" s="39"/>
      <c r="AM77" s="39"/>
      <c r="AN77" s="39"/>
      <c r="AO77" s="39"/>
      <c r="AP77" s="39"/>
      <c r="AQ77" s="39"/>
      <c r="AR77" s="39"/>
    </row>
    <row r="78" spans="1:44" x14ac:dyDescent="0.2">
      <c r="A78" s="36" t="s">
        <v>357</v>
      </c>
      <c r="B78" s="39"/>
      <c r="C78" s="39"/>
      <c r="D78" s="39"/>
      <c r="E78" s="39"/>
      <c r="F78" s="39">
        <v>1.1764705882352941E-2</v>
      </c>
      <c r="G78" s="39"/>
      <c r="H78" s="39">
        <f t="shared" si="0"/>
        <v>3.0588235294117649E-3</v>
      </c>
      <c r="I78" s="39"/>
      <c r="J78" s="39"/>
      <c r="K78" s="39">
        <f t="shared" si="1"/>
        <v>1.2254901960784314E-2</v>
      </c>
      <c r="L78" s="39">
        <v>5.8823529411764705E-3</v>
      </c>
      <c r="M78" s="39"/>
      <c r="N78" s="39">
        <f t="shared" si="2"/>
        <v>7.2549019607843135E-3</v>
      </c>
      <c r="O78" s="39">
        <f t="shared" si="3"/>
        <v>8.0213903743315516E-3</v>
      </c>
      <c r="P78" s="39">
        <v>2.9411764705882353E-3</v>
      </c>
      <c r="Q78" s="39">
        <v>2.9411764705882353E-3</v>
      </c>
      <c r="R78" s="39"/>
      <c r="S78" s="39">
        <f t="shared" si="4"/>
        <v>2.1390374331550803E-3</v>
      </c>
      <c r="T78" s="39"/>
      <c r="U78" s="39"/>
      <c r="V78" s="39">
        <v>5.8823529411764705E-3</v>
      </c>
      <c r="W78" s="39">
        <f t="shared" si="5"/>
        <v>3.9215686274509803E-3</v>
      </c>
      <c r="X78" s="39">
        <v>5.8823529411764705E-3</v>
      </c>
      <c r="Y78" s="39">
        <v>1.9607843137254902E-3</v>
      </c>
      <c r="Z78" s="39">
        <f t="shared" si="6"/>
        <v>2.2058823529411764E-3</v>
      </c>
      <c r="AA78" s="39">
        <f t="shared" si="7"/>
        <v>1.4705882352941176E-3</v>
      </c>
      <c r="AB78" s="39">
        <f t="shared" ref="AB78:AB81" si="9">1/170+1/170</f>
        <v>1.1764705882352941E-2</v>
      </c>
      <c r="AC78" s="39"/>
      <c r="AD78" s="39"/>
      <c r="AE78" s="39"/>
      <c r="AF78" s="39"/>
      <c r="AG78" s="39"/>
      <c r="AH78" s="39"/>
      <c r="AI78" s="39"/>
      <c r="AJ78" s="39"/>
      <c r="AK78" s="39"/>
      <c r="AL78" s="39"/>
      <c r="AM78" s="39"/>
      <c r="AN78" s="39"/>
      <c r="AO78" s="39"/>
      <c r="AP78" s="39"/>
      <c r="AQ78" s="39"/>
      <c r="AR78" s="39"/>
    </row>
    <row r="79" spans="1:44" x14ac:dyDescent="0.2">
      <c r="A79" s="36" t="s">
        <v>358</v>
      </c>
      <c r="B79" s="39"/>
      <c r="C79" s="39"/>
      <c r="D79" s="39"/>
      <c r="E79" s="39"/>
      <c r="F79" s="39">
        <v>1.1764705882352941E-2</v>
      </c>
      <c r="G79" s="39"/>
      <c r="H79" s="39">
        <f t="shared" si="0"/>
        <v>3.0588235294117649E-3</v>
      </c>
      <c r="I79" s="39"/>
      <c r="J79" s="39"/>
      <c r="K79" s="39">
        <f t="shared" si="1"/>
        <v>1.2254901960784314E-2</v>
      </c>
      <c r="L79" s="39">
        <v>5.8823529411764705E-3</v>
      </c>
      <c r="M79" s="39"/>
      <c r="N79" s="39">
        <f t="shared" si="2"/>
        <v>7.2549019607843135E-3</v>
      </c>
      <c r="O79" s="39">
        <f t="shared" si="3"/>
        <v>8.0213903743315516E-3</v>
      </c>
      <c r="P79" s="39">
        <v>2.9411764705882353E-3</v>
      </c>
      <c r="Q79" s="39">
        <v>2.9411764705882353E-3</v>
      </c>
      <c r="R79" s="39"/>
      <c r="S79" s="39">
        <f t="shared" si="4"/>
        <v>2.1390374331550803E-3</v>
      </c>
      <c r="T79" s="39"/>
      <c r="U79" s="39"/>
      <c r="V79" s="39">
        <v>5.8823529411764705E-3</v>
      </c>
      <c r="W79" s="39">
        <f t="shared" si="5"/>
        <v>3.9215686274509803E-3</v>
      </c>
      <c r="X79" s="39">
        <v>5.8823529411764705E-3</v>
      </c>
      <c r="Y79" s="39">
        <v>1.9607843137254902E-3</v>
      </c>
      <c r="Z79" s="39">
        <f t="shared" si="6"/>
        <v>2.2058823529411764E-3</v>
      </c>
      <c r="AA79" s="39">
        <f t="shared" si="7"/>
        <v>1.4705882352941176E-3</v>
      </c>
      <c r="AB79" s="39">
        <f t="shared" si="9"/>
        <v>1.1764705882352941E-2</v>
      </c>
      <c r="AC79" s="39"/>
      <c r="AD79" s="39"/>
      <c r="AE79" s="39"/>
      <c r="AF79" s="39"/>
      <c r="AG79" s="39"/>
      <c r="AH79" s="39"/>
      <c r="AI79" s="39"/>
      <c r="AJ79" s="39"/>
      <c r="AK79" s="39"/>
      <c r="AL79" s="39"/>
      <c r="AM79" s="39"/>
      <c r="AN79" s="39"/>
      <c r="AO79" s="39"/>
      <c r="AP79" s="39"/>
      <c r="AQ79" s="39"/>
      <c r="AR79" s="39"/>
    </row>
    <row r="80" spans="1:44" x14ac:dyDescent="0.2">
      <c r="A80" s="36" t="s">
        <v>359</v>
      </c>
      <c r="B80" s="39"/>
      <c r="C80" s="39"/>
      <c r="D80" s="39"/>
      <c r="E80" s="39"/>
      <c r="F80" s="39">
        <v>1.1764705882352941E-2</v>
      </c>
      <c r="G80" s="39"/>
      <c r="H80" s="39">
        <f t="shared" si="0"/>
        <v>3.0588235294117649E-3</v>
      </c>
      <c r="I80" s="39"/>
      <c r="J80" s="39"/>
      <c r="K80" s="39">
        <f t="shared" si="1"/>
        <v>1.2254901960784314E-2</v>
      </c>
      <c r="L80" s="39">
        <v>5.8823529411764705E-3</v>
      </c>
      <c r="M80" s="39"/>
      <c r="N80" s="39">
        <f t="shared" si="2"/>
        <v>7.2549019607843135E-3</v>
      </c>
      <c r="O80" s="39">
        <f t="shared" si="3"/>
        <v>8.0213903743315516E-3</v>
      </c>
      <c r="P80" s="39">
        <v>2.9411764705882353E-3</v>
      </c>
      <c r="Q80" s="39">
        <v>2.9411764705882353E-3</v>
      </c>
      <c r="R80" s="39"/>
      <c r="S80" s="39">
        <f t="shared" si="4"/>
        <v>2.1390374331550803E-3</v>
      </c>
      <c r="T80" s="39"/>
      <c r="U80" s="39"/>
      <c r="V80" s="39">
        <v>5.8823529411764705E-3</v>
      </c>
      <c r="W80" s="39">
        <f t="shared" si="5"/>
        <v>3.9215686274509803E-3</v>
      </c>
      <c r="X80" s="39">
        <v>5.8823529411764705E-3</v>
      </c>
      <c r="Y80" s="39">
        <v>1.9607843137254902E-3</v>
      </c>
      <c r="Z80" s="39">
        <f t="shared" si="6"/>
        <v>2.2058823529411764E-3</v>
      </c>
      <c r="AA80" s="39">
        <f t="shared" si="7"/>
        <v>1.4705882352941176E-3</v>
      </c>
      <c r="AB80" s="39">
        <f t="shared" si="9"/>
        <v>1.1764705882352941E-2</v>
      </c>
      <c r="AC80" s="39"/>
      <c r="AD80" s="39"/>
      <c r="AE80" s="39"/>
      <c r="AF80" s="39"/>
      <c r="AG80" s="39"/>
      <c r="AH80" s="39"/>
      <c r="AI80" s="39"/>
      <c r="AJ80" s="39"/>
      <c r="AK80" s="39"/>
      <c r="AL80" s="39"/>
      <c r="AM80" s="39"/>
      <c r="AN80" s="39"/>
      <c r="AO80" s="39"/>
      <c r="AP80" s="39"/>
      <c r="AQ80" s="39"/>
      <c r="AR80" s="39"/>
    </row>
    <row r="81" spans="1:44" x14ac:dyDescent="0.2">
      <c r="A81" s="36" t="s">
        <v>360</v>
      </c>
      <c r="B81" s="39"/>
      <c r="C81" s="39"/>
      <c r="D81" s="39"/>
      <c r="E81" s="39"/>
      <c r="F81" s="39">
        <v>1.1764705882352941E-2</v>
      </c>
      <c r="G81" s="39"/>
      <c r="H81" s="39">
        <f t="shared" si="0"/>
        <v>3.0588235294117649E-3</v>
      </c>
      <c r="I81" s="39"/>
      <c r="J81" s="39"/>
      <c r="K81" s="39">
        <f t="shared" si="1"/>
        <v>1.2254901960784314E-2</v>
      </c>
      <c r="L81" s="39">
        <v>5.8823529411764705E-3</v>
      </c>
      <c r="M81" s="39"/>
      <c r="N81" s="39">
        <f t="shared" si="2"/>
        <v>7.2549019607843135E-3</v>
      </c>
      <c r="O81" s="39">
        <f t="shared" si="3"/>
        <v>8.0213903743315516E-3</v>
      </c>
      <c r="P81" s="39">
        <v>2.9411764705882353E-3</v>
      </c>
      <c r="Q81" s="39">
        <v>2.9411764705882353E-3</v>
      </c>
      <c r="R81" s="39"/>
      <c r="S81" s="39">
        <f t="shared" si="4"/>
        <v>2.1390374331550803E-3</v>
      </c>
      <c r="T81" s="39"/>
      <c r="U81" s="39"/>
      <c r="V81" s="39">
        <v>5.8823529411764705E-3</v>
      </c>
      <c r="W81" s="39">
        <f t="shared" si="5"/>
        <v>3.9215686274509803E-3</v>
      </c>
      <c r="X81" s="39">
        <v>5.8823529411764705E-3</v>
      </c>
      <c r="Y81" s="39">
        <v>1.9607843137254902E-3</v>
      </c>
      <c r="Z81" s="39">
        <f t="shared" si="6"/>
        <v>2.2058823529411764E-3</v>
      </c>
      <c r="AA81" s="39">
        <f t="shared" si="7"/>
        <v>1.4705882352941176E-3</v>
      </c>
      <c r="AB81" s="39">
        <f t="shared" si="9"/>
        <v>1.1764705882352941E-2</v>
      </c>
      <c r="AC81" s="39"/>
      <c r="AD81" s="39"/>
      <c r="AE81" s="39"/>
      <c r="AF81" s="39"/>
      <c r="AG81" s="39"/>
      <c r="AH81" s="39"/>
      <c r="AI81" s="39"/>
      <c r="AJ81" s="39"/>
      <c r="AK81" s="39"/>
      <c r="AL81" s="39"/>
      <c r="AM81" s="39"/>
      <c r="AN81" s="39"/>
      <c r="AO81" s="39"/>
      <c r="AP81" s="39"/>
      <c r="AQ81" s="39"/>
      <c r="AR81" s="39"/>
    </row>
    <row r="82" spans="1:44" x14ac:dyDescent="0.2">
      <c r="A82" s="36" t="s">
        <v>361</v>
      </c>
      <c r="B82" s="39"/>
      <c r="C82" s="39"/>
      <c r="D82" s="39"/>
      <c r="E82" s="39"/>
      <c r="F82" s="39">
        <v>1.1764705882352941E-2</v>
      </c>
      <c r="G82" s="39"/>
      <c r="H82" s="39">
        <f t="shared" si="0"/>
        <v>3.0588235294117649E-3</v>
      </c>
      <c r="I82" s="39"/>
      <c r="J82" s="39"/>
      <c r="K82" s="39">
        <f t="shared" si="1"/>
        <v>1.2254901960784314E-2</v>
      </c>
      <c r="L82" s="39">
        <v>5.8823529411764705E-3</v>
      </c>
      <c r="M82" s="39"/>
      <c r="N82" s="39">
        <f t="shared" si="2"/>
        <v>7.2549019607843135E-3</v>
      </c>
      <c r="O82" s="39">
        <f t="shared" si="3"/>
        <v>8.0213903743315516E-3</v>
      </c>
      <c r="P82" s="39">
        <v>2.9411764705882353E-3</v>
      </c>
      <c r="Q82" s="39">
        <v>2.9411764705882353E-3</v>
      </c>
      <c r="R82" s="39"/>
      <c r="S82" s="39">
        <f t="shared" si="4"/>
        <v>2.1390374331550803E-3</v>
      </c>
      <c r="T82" s="39"/>
      <c r="U82" s="39"/>
      <c r="V82" s="39">
        <v>5.8823529411764705E-3</v>
      </c>
      <c r="W82" s="39">
        <f t="shared" si="5"/>
        <v>3.9215686274509803E-3</v>
      </c>
      <c r="X82" s="39">
        <v>5.8823529411764705E-3</v>
      </c>
      <c r="Y82" s="39">
        <v>1.9607843137254902E-3</v>
      </c>
      <c r="Z82" s="39">
        <f t="shared" si="6"/>
        <v>2.2058823529411764E-3</v>
      </c>
      <c r="AA82" s="39">
        <f t="shared" si="7"/>
        <v>1.4705882352941176E-3</v>
      </c>
      <c r="AB82" s="39">
        <f>1/170+1/170</f>
        <v>1.1764705882352941E-2</v>
      </c>
      <c r="AC82" s="39"/>
      <c r="AD82" s="39"/>
      <c r="AE82" s="39"/>
      <c r="AF82" s="39"/>
      <c r="AG82" s="39"/>
      <c r="AH82" s="39"/>
      <c r="AI82" s="39"/>
      <c r="AJ82" s="39"/>
      <c r="AK82" s="39"/>
      <c r="AL82" s="39"/>
      <c r="AM82" s="39"/>
      <c r="AN82" s="39"/>
      <c r="AO82" s="39"/>
      <c r="AP82" s="39"/>
      <c r="AQ82" s="39"/>
      <c r="AR82" s="39"/>
    </row>
    <row r="83" spans="1:44" x14ac:dyDescent="0.2">
      <c r="A83" s="36" t="s">
        <v>362</v>
      </c>
      <c r="B83" s="39"/>
      <c r="C83" s="39"/>
      <c r="D83" s="39"/>
      <c r="E83" s="39"/>
      <c r="F83" s="39">
        <v>1.1764705882352941E-2</v>
      </c>
      <c r="G83" s="39"/>
      <c r="H83" s="39">
        <f t="shared" si="0"/>
        <v>3.0588235294117649E-3</v>
      </c>
      <c r="I83" s="39"/>
      <c r="J83" s="39"/>
      <c r="K83" s="39">
        <f t="shared" si="1"/>
        <v>1.2254901960784314E-2</v>
      </c>
      <c r="L83" s="39">
        <v>5.8823529411764705E-3</v>
      </c>
      <c r="M83" s="39"/>
      <c r="N83" s="39">
        <f t="shared" si="2"/>
        <v>7.2549019607843135E-3</v>
      </c>
      <c r="O83" s="39">
        <f t="shared" si="3"/>
        <v>8.0213903743315516E-3</v>
      </c>
      <c r="P83" s="39">
        <v>2.9411764705882353E-3</v>
      </c>
      <c r="Q83" s="39">
        <v>2.9411764705882353E-3</v>
      </c>
      <c r="R83" s="39"/>
      <c r="S83" s="39">
        <f t="shared" si="4"/>
        <v>2.1390374331550803E-3</v>
      </c>
      <c r="T83" s="39"/>
      <c r="U83" s="39"/>
      <c r="V83" s="39">
        <v>5.8823529411764705E-3</v>
      </c>
      <c r="W83" s="39">
        <f t="shared" si="5"/>
        <v>3.9215686274509803E-3</v>
      </c>
      <c r="X83" s="39">
        <v>5.8823529411764705E-3</v>
      </c>
      <c r="Y83" s="39">
        <v>1.9607843137254902E-3</v>
      </c>
      <c r="Z83" s="39">
        <f t="shared" si="6"/>
        <v>2.2058823529411764E-3</v>
      </c>
      <c r="AA83" s="39">
        <f t="shared" si="7"/>
        <v>1.4705882352941176E-3</v>
      </c>
      <c r="AB83" s="39">
        <f>1/170+1/170</f>
        <v>1.1764705882352941E-2</v>
      </c>
      <c r="AC83" s="39"/>
      <c r="AD83" s="39"/>
      <c r="AE83" s="39"/>
      <c r="AF83" s="39"/>
      <c r="AG83" s="39"/>
      <c r="AH83" s="39"/>
      <c r="AI83" s="39"/>
      <c r="AJ83" s="39"/>
      <c r="AK83" s="39"/>
      <c r="AL83" s="39"/>
      <c r="AM83" s="39"/>
      <c r="AN83" s="39"/>
      <c r="AO83" s="39"/>
      <c r="AP83" s="39"/>
      <c r="AQ83" s="39"/>
      <c r="AR83" s="39"/>
    </row>
    <row r="84" spans="1:44" x14ac:dyDescent="0.2">
      <c r="A84" s="36" t="s">
        <v>323</v>
      </c>
      <c r="B84" s="39">
        <v>0.5</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row>
    <row r="85" spans="1:44" x14ac:dyDescent="0.2">
      <c r="A85" s="36" t="s">
        <v>324</v>
      </c>
      <c r="B85" s="39">
        <v>0.5</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row>
    <row r="86" spans="1:44" x14ac:dyDescent="0.2">
      <c r="A86" s="36" t="s">
        <v>325</v>
      </c>
      <c r="B86" s="39">
        <v>0.25</v>
      </c>
      <c r="C86" s="39"/>
      <c r="D86" s="39"/>
      <c r="E86" s="39"/>
      <c r="F86" s="39">
        <f>1/6+1/6</f>
        <v>0.33333333333333331</v>
      </c>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row>
    <row r="87" spans="1:44" x14ac:dyDescent="0.2">
      <c r="A87" s="36" t="s">
        <v>412</v>
      </c>
      <c r="B87" s="39"/>
      <c r="C87" s="39"/>
      <c r="D87" s="39"/>
      <c r="E87" s="39"/>
      <c r="F87" s="39"/>
      <c r="G87" s="39"/>
      <c r="H87" s="39"/>
      <c r="I87" s="39"/>
      <c r="J87" s="39"/>
      <c r="K87" s="39"/>
      <c r="L87" s="39"/>
      <c r="M87" s="39"/>
      <c r="N87" s="39"/>
      <c r="O87" s="39"/>
      <c r="P87" s="39">
        <v>0.125</v>
      </c>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row>
    <row r="88" spans="1:44" x14ac:dyDescent="0.2">
      <c r="A88" s="36" t="s">
        <v>411</v>
      </c>
      <c r="B88" s="39"/>
      <c r="C88" s="39"/>
      <c r="D88" s="39"/>
      <c r="E88" s="39"/>
      <c r="F88" s="39"/>
      <c r="G88" s="39"/>
      <c r="H88" s="39"/>
      <c r="I88" s="39"/>
      <c r="J88" s="39"/>
      <c r="K88" s="39"/>
      <c r="L88" s="39"/>
      <c r="M88" s="39"/>
      <c r="N88" s="39"/>
      <c r="O88" s="39"/>
      <c r="P88" s="39">
        <v>0.25</v>
      </c>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row>
    <row r="89" spans="1:44" x14ac:dyDescent="0.2">
      <c r="A89" s="36" t="s">
        <v>413</v>
      </c>
      <c r="B89" s="39"/>
      <c r="C89" s="39"/>
      <c r="D89" s="39"/>
      <c r="E89" s="39"/>
      <c r="F89" s="39"/>
      <c r="G89" s="39"/>
      <c r="H89" s="39"/>
      <c r="I89" s="39"/>
      <c r="J89" s="39"/>
      <c r="K89" s="39"/>
      <c r="L89" s="39"/>
      <c r="M89" s="39"/>
      <c r="N89" s="39"/>
      <c r="O89" s="39"/>
      <c r="P89" s="39">
        <v>0.25</v>
      </c>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row>
    <row r="90" spans="1:44" x14ac:dyDescent="0.2">
      <c r="A90" s="36" t="s">
        <v>414</v>
      </c>
      <c r="B90" s="39"/>
      <c r="C90" s="39"/>
      <c r="D90" s="39"/>
      <c r="E90" s="39"/>
      <c r="F90" s="39"/>
      <c r="G90" s="39"/>
      <c r="H90" s="39"/>
      <c r="I90" s="39"/>
      <c r="J90" s="39"/>
      <c r="K90" s="39"/>
      <c r="L90" s="39"/>
      <c r="M90" s="39"/>
      <c r="N90" s="39"/>
      <c r="O90" s="39"/>
      <c r="P90" s="39">
        <f>6/48</f>
        <v>0.125</v>
      </c>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row>
    <row r="91" spans="1:44" x14ac:dyDescent="0.2">
      <c r="A91" s="36" t="s">
        <v>415</v>
      </c>
      <c r="B91" s="39"/>
      <c r="C91" s="39"/>
      <c r="D91" s="39"/>
      <c r="E91" s="39"/>
      <c r="F91" s="39"/>
      <c r="G91" s="39"/>
      <c r="H91" s="39"/>
      <c r="I91" s="39"/>
      <c r="J91" s="39"/>
      <c r="K91" s="39"/>
      <c r="L91" s="39"/>
      <c r="M91" s="39"/>
      <c r="N91" s="39"/>
      <c r="O91" s="39"/>
      <c r="P91" s="39">
        <v>0.25</v>
      </c>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row>
    <row r="92" spans="1:44" x14ac:dyDescent="0.2">
      <c r="A92" s="36" t="s">
        <v>416</v>
      </c>
      <c r="B92" s="39"/>
      <c r="C92" s="39"/>
      <c r="D92" s="39"/>
      <c r="E92" s="39"/>
      <c r="F92" s="39"/>
      <c r="G92" s="39"/>
      <c r="H92" s="39"/>
      <c r="I92" s="39"/>
      <c r="J92" s="39"/>
      <c r="K92" s="39"/>
      <c r="L92" s="39"/>
      <c r="M92" s="39"/>
      <c r="N92" s="39"/>
      <c r="O92" s="39"/>
      <c r="P92" s="39">
        <v>0.25</v>
      </c>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row>
    <row r="93" spans="1:44" x14ac:dyDescent="0.2">
      <c r="A93" s="36" t="s">
        <v>417</v>
      </c>
      <c r="B93" s="39"/>
      <c r="C93" s="39"/>
      <c r="D93" s="39"/>
      <c r="E93" s="39"/>
      <c r="F93" s="39"/>
      <c r="G93" s="39"/>
      <c r="H93" s="39"/>
      <c r="I93" s="39"/>
      <c r="J93" s="39"/>
      <c r="K93" s="39"/>
      <c r="L93" s="39"/>
      <c r="M93" s="39"/>
      <c r="N93" s="39"/>
      <c r="O93" s="39"/>
      <c r="P93" s="39">
        <v>0.125</v>
      </c>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row>
    <row r="94" spans="1:44" x14ac:dyDescent="0.2">
      <c r="A94" s="36" t="s">
        <v>418</v>
      </c>
      <c r="B94" s="39"/>
      <c r="C94" s="39"/>
      <c r="D94" s="39"/>
      <c r="E94" s="39"/>
      <c r="F94" s="39"/>
      <c r="G94" s="39"/>
      <c r="H94" s="39"/>
      <c r="I94" s="39"/>
      <c r="J94" s="39"/>
      <c r="K94" s="39"/>
      <c r="L94" s="39"/>
      <c r="M94" s="39"/>
      <c r="N94" s="39"/>
      <c r="O94" s="39"/>
      <c r="P94" s="39"/>
      <c r="Q94" s="39"/>
      <c r="R94" s="39">
        <v>0.5</v>
      </c>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row>
    <row r="95" spans="1:44" x14ac:dyDescent="0.2">
      <c r="A95" s="36" t="s">
        <v>419</v>
      </c>
      <c r="B95" s="39"/>
      <c r="C95" s="39"/>
      <c r="D95" s="39"/>
      <c r="E95" s="39"/>
      <c r="F95" s="39"/>
      <c r="G95" s="39"/>
      <c r="H95" s="39"/>
      <c r="I95" s="39"/>
      <c r="J95" s="39"/>
      <c r="K95" s="39"/>
      <c r="L95" s="39"/>
      <c r="M95" s="39"/>
      <c r="N95" s="39"/>
      <c r="O95" s="39"/>
      <c r="P95" s="39"/>
      <c r="Q95" s="39"/>
      <c r="R95" s="39">
        <v>0.5</v>
      </c>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row>
    <row r="96" spans="1:44" x14ac:dyDescent="0.2">
      <c r="A96" s="36"/>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row>
    <row r="97" spans="1:44" x14ac:dyDescent="0.2">
      <c r="A97" s="36"/>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row>
    <row r="98" spans="1:44" x14ac:dyDescent="0.2">
      <c r="A98" s="36"/>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row>
    <row r="99" spans="1:44" x14ac:dyDescent="0.2">
      <c r="A99" s="36"/>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row>
    <row r="100" spans="1:44" x14ac:dyDescent="0.2">
      <c r="A100" s="36"/>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row>
    <row r="101" spans="1:44" x14ac:dyDescent="0.2">
      <c r="A101" s="36"/>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row>
    <row r="102" spans="1:44" x14ac:dyDescent="0.2">
      <c r="A102" s="36"/>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row>
    <row r="103" spans="1:44" x14ac:dyDescent="0.2">
      <c r="A103" s="36"/>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row>
    <row r="104" spans="1:44" x14ac:dyDescent="0.2">
      <c r="A104" s="36"/>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row>
    <row r="105" spans="1:44" x14ac:dyDescent="0.2">
      <c r="A105" s="36"/>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row>
    <row r="106" spans="1:44" x14ac:dyDescent="0.2">
      <c r="A106" s="36"/>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row>
    <row r="107" spans="1:44" x14ac:dyDescent="0.2">
      <c r="A107" s="36"/>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row>
    <row r="108" spans="1:44" x14ac:dyDescent="0.2">
      <c r="A108" s="36"/>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row>
    <row r="109" spans="1:44" x14ac:dyDescent="0.2">
      <c r="A109" s="36"/>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row>
    <row r="110" spans="1:44" x14ac:dyDescent="0.2">
      <c r="A110" s="36"/>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row>
    <row r="111" spans="1:44" x14ac:dyDescent="0.2">
      <c r="A111" s="36"/>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row>
    <row r="112" spans="1:44" x14ac:dyDescent="0.2">
      <c r="A112" s="36"/>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row>
    <row r="113" spans="1:44" x14ac:dyDescent="0.2">
      <c r="A113" s="36"/>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row>
    <row r="114" spans="1:44" x14ac:dyDescent="0.2">
      <c r="A114" s="36"/>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row>
    <row r="115" spans="1:44" x14ac:dyDescent="0.2">
      <c r="A115" s="36"/>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row>
    <row r="116" spans="1:44" x14ac:dyDescent="0.2">
      <c r="A116" s="36"/>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row>
    <row r="117" spans="1:44" x14ac:dyDescent="0.2">
      <c r="A117" s="36"/>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row>
    <row r="118" spans="1:44" x14ac:dyDescent="0.2">
      <c r="A118" s="36"/>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row>
    <row r="119" spans="1:44" x14ac:dyDescent="0.2">
      <c r="A119" s="36"/>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row>
    <row r="120" spans="1:44" x14ac:dyDescent="0.2">
      <c r="A120" s="36"/>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row>
    <row r="121" spans="1:44" x14ac:dyDescent="0.2">
      <c r="A121" s="36"/>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row>
    <row r="122" spans="1:44" x14ac:dyDescent="0.2">
      <c r="A122" s="36"/>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row>
    <row r="123" spans="1:44" x14ac:dyDescent="0.2">
      <c r="A123" s="36"/>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row>
    <row r="124" spans="1:44" x14ac:dyDescent="0.2">
      <c r="A124" s="36"/>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row>
    <row r="125" spans="1:44" x14ac:dyDescent="0.2">
      <c r="A125" s="36"/>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row>
    <row r="126" spans="1:44" x14ac:dyDescent="0.2">
      <c r="A126" s="36"/>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row>
    <row r="127" spans="1:44" x14ac:dyDescent="0.2">
      <c r="A127" s="36"/>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row>
    <row r="128" spans="1:44" x14ac:dyDescent="0.2">
      <c r="A128" s="36"/>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row>
    <row r="129" spans="1:44" x14ac:dyDescent="0.2">
      <c r="A129" s="36"/>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row>
    <row r="130" spans="1:44" x14ac:dyDescent="0.2">
      <c r="A130" s="36"/>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row>
    <row r="131" spans="1:44" x14ac:dyDescent="0.2">
      <c r="A131" s="36"/>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row>
    <row r="132" spans="1:44" x14ac:dyDescent="0.2">
      <c r="A132" s="36"/>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row>
    <row r="133" spans="1:44" x14ac:dyDescent="0.2">
      <c r="A133" s="36"/>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row>
    <row r="134" spans="1:44" x14ac:dyDescent="0.2">
      <c r="A134" s="36"/>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row>
    <row r="135" spans="1:44" x14ac:dyDescent="0.2">
      <c r="A135" s="36"/>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row>
    <row r="136" spans="1:44" x14ac:dyDescent="0.2">
      <c r="A136" s="36"/>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row>
    <row r="137" spans="1:44" x14ac:dyDescent="0.2">
      <c r="A137" s="36"/>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row>
    <row r="138" spans="1:44" x14ac:dyDescent="0.2">
      <c r="A138" s="36"/>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row>
    <row r="139" spans="1:44" x14ac:dyDescent="0.2">
      <c r="A139" s="36"/>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row>
    <row r="140" spans="1:44" x14ac:dyDescent="0.2">
      <c r="A140" s="36"/>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row>
    <row r="141" spans="1:44" x14ac:dyDescent="0.2">
      <c r="A141" s="36"/>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row>
    <row r="142" spans="1:44" x14ac:dyDescent="0.2">
      <c r="A142" s="36"/>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row>
    <row r="143" spans="1:44" x14ac:dyDescent="0.2">
      <c r="A143" s="36"/>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row>
    <row r="144" spans="1:44" x14ac:dyDescent="0.2">
      <c r="A144" s="36"/>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row>
    <row r="145" spans="1:44" x14ac:dyDescent="0.2">
      <c r="A145" s="36"/>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row>
    <row r="146" spans="1:44" x14ac:dyDescent="0.2">
      <c r="A146" s="36"/>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row>
    <row r="147" spans="1:44" x14ac:dyDescent="0.2">
      <c r="A147" s="36"/>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row>
    <row r="148" spans="1:44" x14ac:dyDescent="0.2">
      <c r="A148" s="36"/>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row>
    <row r="149" spans="1:44" x14ac:dyDescent="0.2">
      <c r="A149" s="36"/>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row>
    <row r="150" spans="1:44" x14ac:dyDescent="0.2">
      <c r="A150" s="36"/>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row>
    <row r="151" spans="1:44" x14ac:dyDescent="0.2">
      <c r="A151" s="36"/>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row>
    <row r="152" spans="1:44" x14ac:dyDescent="0.2">
      <c r="A152" s="36"/>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row>
    <row r="153" spans="1:44" x14ac:dyDescent="0.2">
      <c r="A153" s="36"/>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row>
    <row r="154" spans="1:44" x14ac:dyDescent="0.2">
      <c r="A154" s="36"/>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row>
    <row r="155" spans="1:44" x14ac:dyDescent="0.2">
      <c r="A155" s="36"/>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row>
    <row r="156" spans="1:44" x14ac:dyDescent="0.2">
      <c r="A156" s="36"/>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row>
    <row r="157" spans="1:44" x14ac:dyDescent="0.2">
      <c r="A157" s="36"/>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row>
    <row r="158" spans="1:44" x14ac:dyDescent="0.2">
      <c r="A158" s="36"/>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row>
    <row r="159" spans="1:44" x14ac:dyDescent="0.2">
      <c r="A159" s="36"/>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row>
    <row r="160" spans="1:44" x14ac:dyDescent="0.2">
      <c r="A160" s="36"/>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row>
    <row r="161" spans="1:44" x14ac:dyDescent="0.2">
      <c r="A161" s="36"/>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row>
    <row r="162" spans="1:44" x14ac:dyDescent="0.2">
      <c r="A162" s="36"/>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row>
    <row r="163" spans="1:44" x14ac:dyDescent="0.2">
      <c r="A163" s="36"/>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row>
    <row r="164" spans="1:44" x14ac:dyDescent="0.2">
      <c r="A164" s="36"/>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row>
    <row r="165" spans="1:44" x14ac:dyDescent="0.2">
      <c r="A165" s="36"/>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row>
    <row r="166" spans="1:44" x14ac:dyDescent="0.2">
      <c r="A166" s="36"/>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row>
    <row r="167" spans="1:44" x14ac:dyDescent="0.2">
      <c r="A167" s="36"/>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row>
    <row r="168" spans="1:44" x14ac:dyDescent="0.2">
      <c r="A168" s="36"/>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row>
    <row r="169" spans="1:44" x14ac:dyDescent="0.2">
      <c r="A169" s="36"/>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row>
    <row r="170" spans="1:44" x14ac:dyDescent="0.2">
      <c r="A170" s="36"/>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row>
    <row r="171" spans="1:44" x14ac:dyDescent="0.2">
      <c r="A171" s="36"/>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row>
    <row r="172" spans="1:44" x14ac:dyDescent="0.2">
      <c r="A172" s="36"/>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row>
    <row r="173" spans="1:44" x14ac:dyDescent="0.2">
      <c r="A173" s="36"/>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row>
    <row r="174" spans="1:44" x14ac:dyDescent="0.2">
      <c r="A174" s="36"/>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row>
    <row r="175" spans="1:44" x14ac:dyDescent="0.2">
      <c r="A175" s="36"/>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row>
    <row r="176" spans="1:44" x14ac:dyDescent="0.2">
      <c r="A176" s="36"/>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row>
    <row r="177" spans="1:44" x14ac:dyDescent="0.2">
      <c r="A177" s="36"/>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row>
    <row r="178" spans="1:44" x14ac:dyDescent="0.2">
      <c r="A178" s="36"/>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row>
    <row r="179" spans="1:44" x14ac:dyDescent="0.2">
      <c r="A179" s="36"/>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row>
    <row r="180" spans="1:44" x14ac:dyDescent="0.2">
      <c r="A180" s="36"/>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row>
    <row r="181" spans="1:44" x14ac:dyDescent="0.2">
      <c r="A181" s="36"/>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row>
    <row r="182" spans="1:44" x14ac:dyDescent="0.2">
      <c r="A182" s="36"/>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row>
    <row r="183" spans="1:44" x14ac:dyDescent="0.2">
      <c r="A183" s="36"/>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row>
    <row r="184" spans="1:44" x14ac:dyDescent="0.2">
      <c r="A184" s="36"/>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row>
    <row r="185" spans="1:44" x14ac:dyDescent="0.2">
      <c r="A185" s="36"/>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row>
    <row r="186" spans="1:44" x14ac:dyDescent="0.2">
      <c r="A186" s="36"/>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row>
    <row r="187" spans="1:44" x14ac:dyDescent="0.2">
      <c r="A187" s="36"/>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row>
    <row r="188" spans="1:44" x14ac:dyDescent="0.2">
      <c r="A188" s="36"/>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row>
    <row r="189" spans="1:44" x14ac:dyDescent="0.2">
      <c r="A189" s="36"/>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row>
    <row r="190" spans="1:44" x14ac:dyDescent="0.2">
      <c r="A190" s="36"/>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row>
    <row r="191" spans="1:44" x14ac:dyDescent="0.2">
      <c r="A191" s="36"/>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row>
    <row r="192" spans="1:44" x14ac:dyDescent="0.2">
      <c r="A192" s="36"/>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row>
    <row r="193" spans="1:44" x14ac:dyDescent="0.2">
      <c r="A193" s="36"/>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row>
    <row r="194" spans="1:44" x14ac:dyDescent="0.2">
      <c r="A194" s="36"/>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row>
    <row r="195" spans="1:44" x14ac:dyDescent="0.2">
      <c r="A195" s="36"/>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row>
    <row r="196" spans="1:44" x14ac:dyDescent="0.2">
      <c r="A196" s="36"/>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row>
    <row r="197" spans="1:44" x14ac:dyDescent="0.2">
      <c r="A197" s="36"/>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row>
    <row r="198" spans="1:44" x14ac:dyDescent="0.2">
      <c r="A198" s="36"/>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row>
    <row r="199" spans="1:44" x14ac:dyDescent="0.2">
      <c r="A199" s="36"/>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row>
    <row r="200" spans="1:44" x14ac:dyDescent="0.2">
      <c r="A200" s="36"/>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row>
    <row r="201" spans="1:44" x14ac:dyDescent="0.2">
      <c r="A201" s="36"/>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row>
    <row r="202" spans="1:44" x14ac:dyDescent="0.2">
      <c r="A202" s="36"/>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row>
    <row r="203" spans="1:44" x14ac:dyDescent="0.2">
      <c r="A203" s="36"/>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row>
    <row r="204" spans="1:44" x14ac:dyDescent="0.2">
      <c r="A204" s="36"/>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row>
    <row r="205" spans="1:44" x14ac:dyDescent="0.2">
      <c r="A205" s="36"/>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row>
    <row r="206" spans="1:44" x14ac:dyDescent="0.2">
      <c r="A206" s="36"/>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row>
    <row r="207" spans="1:44" x14ac:dyDescent="0.2">
      <c r="A207" s="36"/>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row>
    <row r="208" spans="1:44" x14ac:dyDescent="0.2">
      <c r="A208" s="36"/>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row>
    <row r="209" spans="1:44" x14ac:dyDescent="0.2">
      <c r="A209" s="36"/>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row>
    <row r="210" spans="1:44" x14ac:dyDescent="0.2">
      <c r="A210" s="36"/>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row>
    <row r="211" spans="1:44" x14ac:dyDescent="0.2">
      <c r="A211" s="36"/>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row>
    <row r="212" spans="1:44" x14ac:dyDescent="0.2">
      <c r="A212" s="36"/>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row>
    <row r="213" spans="1:44" x14ac:dyDescent="0.2">
      <c r="A213" s="36"/>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row>
    <row r="214" spans="1:44" x14ac:dyDescent="0.2">
      <c r="A214" s="36"/>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row>
    <row r="215" spans="1:44" x14ac:dyDescent="0.2">
      <c r="A215" s="36"/>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row>
    <row r="216" spans="1:44" x14ac:dyDescent="0.2">
      <c r="A216" s="36"/>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row>
    <row r="217" spans="1:44" x14ac:dyDescent="0.2">
      <c r="A217" s="36"/>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row>
    <row r="218" spans="1:44" x14ac:dyDescent="0.2">
      <c r="A218" s="36"/>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row>
    <row r="219" spans="1:44" x14ac:dyDescent="0.2">
      <c r="A219" s="36"/>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row>
    <row r="220" spans="1:44" x14ac:dyDescent="0.2">
      <c r="A220" s="36"/>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row>
    <row r="221" spans="1:44" x14ac:dyDescent="0.2">
      <c r="A221" s="36"/>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row>
    <row r="222" spans="1:44" x14ac:dyDescent="0.2">
      <c r="A222" s="36"/>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row>
    <row r="223" spans="1:44" x14ac:dyDescent="0.2">
      <c r="A223" s="36"/>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row>
    <row r="224" spans="1:44" x14ac:dyDescent="0.2">
      <c r="A224" s="36"/>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row>
    <row r="225" spans="1:44" x14ac:dyDescent="0.2">
      <c r="A225" s="36"/>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row>
    <row r="226" spans="1:44" x14ac:dyDescent="0.2">
      <c r="A226" s="36"/>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row>
    <row r="227" spans="1:44" x14ac:dyDescent="0.2">
      <c r="A227" s="36"/>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row>
    <row r="228" spans="1:44" x14ac:dyDescent="0.2">
      <c r="A228" s="36"/>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row>
    <row r="229" spans="1:44" x14ac:dyDescent="0.2">
      <c r="A229" s="36"/>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row>
    <row r="230" spans="1:44" x14ac:dyDescent="0.2">
      <c r="A230" s="36"/>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row>
    <row r="231" spans="1:44" x14ac:dyDescent="0.2">
      <c r="A231" s="36"/>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row>
    <row r="232" spans="1:44" x14ac:dyDescent="0.2">
      <c r="A232" s="36"/>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row>
    <row r="233" spans="1:44" x14ac:dyDescent="0.2">
      <c r="A233" s="36"/>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row>
    <row r="234" spans="1:44" x14ac:dyDescent="0.2">
      <c r="A234" s="36"/>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row>
    <row r="235" spans="1:44" x14ac:dyDescent="0.2">
      <c r="A235" s="36"/>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row>
    <row r="236" spans="1:44" x14ac:dyDescent="0.2">
      <c r="A236" s="36"/>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row>
    <row r="237" spans="1:44" x14ac:dyDescent="0.2">
      <c r="A237" s="36"/>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row>
    <row r="238" spans="1:44" x14ac:dyDescent="0.2">
      <c r="A238" s="36"/>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row>
    <row r="239" spans="1:44" x14ac:dyDescent="0.2">
      <c r="A239" s="36"/>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row>
    <row r="240" spans="1:44" x14ac:dyDescent="0.2">
      <c r="A240" s="36"/>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row>
    <row r="241" spans="1:44" x14ac:dyDescent="0.2">
      <c r="A241" s="36"/>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row>
    <row r="242" spans="1:44" x14ac:dyDescent="0.2">
      <c r="A242" s="36"/>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row>
    <row r="243" spans="1:44" x14ac:dyDescent="0.2">
      <c r="A243" s="36"/>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row>
    <row r="244" spans="1:44" x14ac:dyDescent="0.2">
      <c r="A244" s="36"/>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row>
    <row r="245" spans="1:44" x14ac:dyDescent="0.2">
      <c r="A245" s="36"/>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row>
    <row r="246" spans="1:44" x14ac:dyDescent="0.2">
      <c r="A246" s="36"/>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row>
    <row r="247" spans="1:44" x14ac:dyDescent="0.2">
      <c r="A247" s="36"/>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row>
    <row r="248" spans="1:44" x14ac:dyDescent="0.2">
      <c r="A248" s="36"/>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row>
    <row r="249" spans="1:44" x14ac:dyDescent="0.2">
      <c r="A249" s="36"/>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row>
    <row r="250" spans="1:44" x14ac:dyDescent="0.2">
      <c r="A250" s="36"/>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row>
    <row r="251" spans="1:44" x14ac:dyDescent="0.2">
      <c r="A251" s="36"/>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row>
    <row r="252" spans="1:44" x14ac:dyDescent="0.2">
      <c r="A252" s="36"/>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row>
    <row r="253" spans="1:44" x14ac:dyDescent="0.2">
      <c r="A253" s="36"/>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row>
    <row r="254" spans="1:44" x14ac:dyDescent="0.2">
      <c r="A254" s="36"/>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row>
    <row r="255" spans="1:44" x14ac:dyDescent="0.2">
      <c r="A255" s="36"/>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row>
    <row r="256" spans="1:44" x14ac:dyDescent="0.2">
      <c r="A256" s="36"/>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row>
    <row r="257" spans="1:44" x14ac:dyDescent="0.2">
      <c r="A257" s="36"/>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row>
    <row r="258" spans="1:44" x14ac:dyDescent="0.2">
      <c r="A258" s="36"/>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row>
    <row r="259" spans="1:44" x14ac:dyDescent="0.2">
      <c r="A259" s="36"/>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row>
    <row r="260" spans="1:44" x14ac:dyDescent="0.2">
      <c r="A260" s="36"/>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row>
    <row r="261" spans="1:44" x14ac:dyDescent="0.2">
      <c r="A261" s="36"/>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row>
    <row r="262" spans="1:44" x14ac:dyDescent="0.2">
      <c r="A262" s="36"/>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row>
    <row r="263" spans="1:44" x14ac:dyDescent="0.2">
      <c r="A263" s="36"/>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row>
    <row r="264" spans="1:44" x14ac:dyDescent="0.2">
      <c r="A264" s="36"/>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row>
    <row r="265" spans="1:44" x14ac:dyDescent="0.2">
      <c r="A265" s="36"/>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row>
    <row r="266" spans="1:44" x14ac:dyDescent="0.2">
      <c r="A266" s="36"/>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row>
    <row r="267" spans="1:44" x14ac:dyDescent="0.2">
      <c r="A267" s="36"/>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row>
    <row r="268" spans="1:44" x14ac:dyDescent="0.2">
      <c r="A268" s="36"/>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row>
    <row r="269" spans="1:44" x14ac:dyDescent="0.2">
      <c r="A269" s="36"/>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row>
    <row r="270" spans="1:44" x14ac:dyDescent="0.2">
      <c r="A270" s="36"/>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row>
    <row r="271" spans="1:44" x14ac:dyDescent="0.2">
      <c r="A271" s="36"/>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row>
    <row r="272" spans="1:44" x14ac:dyDescent="0.2">
      <c r="A272" s="36"/>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row>
    <row r="273" spans="1:44" x14ac:dyDescent="0.2">
      <c r="A273" s="36"/>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row>
    <row r="274" spans="1:44" x14ac:dyDescent="0.2">
      <c r="A274" s="36"/>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row>
    <row r="275" spans="1:44" x14ac:dyDescent="0.2">
      <c r="A275" s="36"/>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row>
    <row r="276" spans="1:44" x14ac:dyDescent="0.2">
      <c r="A276" s="36"/>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row>
    <row r="277" spans="1:44" x14ac:dyDescent="0.2">
      <c r="A277" s="36"/>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row>
    <row r="278" spans="1:44" x14ac:dyDescent="0.2">
      <c r="A278" s="36"/>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row>
    <row r="279" spans="1:44" x14ac:dyDescent="0.2">
      <c r="A279" s="36"/>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row>
    <row r="280" spans="1:44" x14ac:dyDescent="0.2">
      <c r="A280" s="36"/>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row>
    <row r="281" spans="1:44" x14ac:dyDescent="0.2">
      <c r="A281" s="36"/>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row>
    <row r="282" spans="1:44" x14ac:dyDescent="0.2">
      <c r="A282" s="36"/>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row>
    <row r="283" spans="1:44" x14ac:dyDescent="0.2">
      <c r="A283" s="36"/>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row>
    <row r="284" spans="1:44" x14ac:dyDescent="0.2">
      <c r="A284" s="36"/>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row>
    <row r="285" spans="1:44" x14ac:dyDescent="0.2">
      <c r="A285" s="36"/>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row>
    <row r="286" spans="1:44" x14ac:dyDescent="0.2">
      <c r="A286" s="36"/>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row>
    <row r="287" spans="1:44" x14ac:dyDescent="0.2">
      <c r="A287" s="36"/>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row>
    <row r="288" spans="1:44" x14ac:dyDescent="0.2">
      <c r="A288" s="36"/>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row>
    <row r="289" spans="1:44" x14ac:dyDescent="0.2">
      <c r="A289" s="36"/>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row>
    <row r="290" spans="1:44" x14ac:dyDescent="0.2">
      <c r="A290" s="36"/>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row>
    <row r="291" spans="1:44" x14ac:dyDescent="0.2">
      <c r="A291" s="36"/>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row>
    <row r="292" spans="1:44" x14ac:dyDescent="0.2">
      <c r="A292" s="36"/>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row>
    <row r="293" spans="1:44" x14ac:dyDescent="0.2">
      <c r="A293" s="36"/>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row>
    <row r="294" spans="1:44" x14ac:dyDescent="0.2">
      <c r="A294" s="36"/>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row>
    <row r="295" spans="1:44" x14ac:dyDescent="0.2">
      <c r="A295" s="36"/>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row>
    <row r="296" spans="1:44" x14ac:dyDescent="0.2">
      <c r="A296" s="36"/>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row>
    <row r="297" spans="1:44" x14ac:dyDescent="0.2">
      <c r="A297" s="36"/>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row>
    <row r="298" spans="1:44" x14ac:dyDescent="0.2">
      <c r="A298" s="36"/>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row>
    <row r="299" spans="1:44" x14ac:dyDescent="0.2">
      <c r="A299" s="36"/>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row>
    <row r="300" spans="1:44" x14ac:dyDescent="0.2">
      <c r="A300" s="36"/>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row>
    <row r="301" spans="1:44" x14ac:dyDescent="0.2">
      <c r="A301" s="36"/>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row>
    <row r="302" spans="1:44" x14ac:dyDescent="0.2">
      <c r="A302" s="36"/>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row>
    <row r="303" spans="1:44" x14ac:dyDescent="0.2">
      <c r="A303" s="36"/>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row>
    <row r="304" spans="1:44" x14ac:dyDescent="0.2">
      <c r="A304" s="36"/>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row>
    <row r="305" spans="1:44" x14ac:dyDescent="0.2">
      <c r="A305" s="36"/>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row>
    <row r="306" spans="1:44" x14ac:dyDescent="0.2">
      <c r="A306" s="36"/>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row>
    <row r="307" spans="1:44" x14ac:dyDescent="0.2">
      <c r="A307" s="36"/>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row>
    <row r="308" spans="1:44" x14ac:dyDescent="0.2">
      <c r="A308" s="36"/>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row>
    <row r="309" spans="1:44" x14ac:dyDescent="0.2">
      <c r="A309" s="36"/>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row>
    <row r="310" spans="1:44" x14ac:dyDescent="0.2">
      <c r="A310" s="36"/>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row>
    <row r="311" spans="1:44" x14ac:dyDescent="0.2">
      <c r="A311" s="36"/>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row>
    <row r="312" spans="1:44" x14ac:dyDescent="0.2">
      <c r="A312" s="36"/>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row>
    <row r="313" spans="1:44" x14ac:dyDescent="0.2">
      <c r="A313" s="36"/>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row>
    <row r="314" spans="1:44" x14ac:dyDescent="0.2">
      <c r="A314" s="36"/>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row>
    <row r="315" spans="1:44" x14ac:dyDescent="0.2">
      <c r="A315" s="36"/>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row>
    <row r="316" spans="1:44" x14ac:dyDescent="0.2">
      <c r="A316" s="36"/>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row>
    <row r="317" spans="1:44" x14ac:dyDescent="0.2">
      <c r="A317" s="36"/>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row>
    <row r="318" spans="1:44" x14ac:dyDescent="0.2">
      <c r="A318" s="36"/>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row>
    <row r="319" spans="1:44" x14ac:dyDescent="0.2">
      <c r="A319" s="36"/>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row>
    <row r="320" spans="1:44" x14ac:dyDescent="0.2">
      <c r="A320" s="36"/>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row>
    <row r="321" spans="1:44" x14ac:dyDescent="0.2">
      <c r="A321" s="36"/>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row>
    <row r="322" spans="1:44" x14ac:dyDescent="0.2">
      <c r="A322" s="36"/>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row>
    <row r="323" spans="1:44" x14ac:dyDescent="0.2">
      <c r="A323" s="36"/>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row>
    <row r="324" spans="1:44" x14ac:dyDescent="0.2">
      <c r="A324" s="36"/>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row>
    <row r="325" spans="1:44" x14ac:dyDescent="0.2">
      <c r="A325" s="36"/>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row>
    <row r="326" spans="1:44" x14ac:dyDescent="0.2">
      <c r="A326" s="36"/>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row>
    <row r="327" spans="1:44" x14ac:dyDescent="0.2">
      <c r="A327" s="36"/>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row>
    <row r="328" spans="1:44" x14ac:dyDescent="0.2">
      <c r="A328" s="36"/>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row>
    <row r="329" spans="1:44" x14ac:dyDescent="0.2">
      <c r="A329" s="36"/>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row>
    <row r="330" spans="1:44" x14ac:dyDescent="0.2">
      <c r="A330" s="36"/>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row>
    <row r="331" spans="1:44" x14ac:dyDescent="0.2">
      <c r="A331" s="36"/>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row>
    <row r="332" spans="1:44" x14ac:dyDescent="0.2">
      <c r="A332" s="36"/>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row>
    <row r="333" spans="1:44" x14ac:dyDescent="0.2">
      <c r="A333" s="36"/>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row>
    <row r="334" spans="1:44" x14ac:dyDescent="0.2">
      <c r="A334" s="36"/>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row>
    <row r="335" spans="1:44" x14ac:dyDescent="0.2">
      <c r="A335" s="36"/>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row>
    <row r="336" spans="1:44" x14ac:dyDescent="0.2">
      <c r="A336" s="36"/>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row>
    <row r="337" spans="1:44" x14ac:dyDescent="0.2">
      <c r="A337" s="36"/>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row>
    <row r="338" spans="1:44" x14ac:dyDescent="0.2">
      <c r="A338" s="36"/>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row>
    <row r="339" spans="1:44" x14ac:dyDescent="0.2">
      <c r="A339" s="36"/>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row>
    <row r="340" spans="1:44" x14ac:dyDescent="0.2">
      <c r="A340" s="36"/>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row>
    <row r="341" spans="1:44" x14ac:dyDescent="0.2">
      <c r="A341" s="36"/>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row>
    <row r="342" spans="1:44" x14ac:dyDescent="0.2">
      <c r="A342" s="36"/>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row>
    <row r="343" spans="1:44" x14ac:dyDescent="0.2">
      <c r="A343" s="36"/>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row>
    <row r="344" spans="1:44" x14ac:dyDescent="0.2">
      <c r="A344" s="36"/>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row>
    <row r="345" spans="1:44" x14ac:dyDescent="0.2">
      <c r="A345" s="36"/>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row>
    <row r="346" spans="1:44" x14ac:dyDescent="0.2">
      <c r="A346" s="36"/>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row>
    <row r="347" spans="1:44" x14ac:dyDescent="0.2">
      <c r="A347" s="36"/>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row>
    <row r="348" spans="1:44" x14ac:dyDescent="0.2">
      <c r="A348" s="36"/>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row>
    <row r="349" spans="1:44" x14ac:dyDescent="0.2">
      <c r="A349" s="36"/>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row>
    <row r="350" spans="1:44" x14ac:dyDescent="0.2">
      <c r="A350" s="36"/>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row>
    <row r="351" spans="1:44" x14ac:dyDescent="0.2">
      <c r="A351" s="36"/>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row>
    <row r="352" spans="1:44" x14ac:dyDescent="0.2">
      <c r="A352" s="36"/>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row>
    <row r="353" spans="1:44" x14ac:dyDescent="0.2">
      <c r="A353" s="36"/>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row>
    <row r="354" spans="1:44" x14ac:dyDescent="0.2">
      <c r="A354" s="36"/>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row>
    <row r="355" spans="1:44" x14ac:dyDescent="0.2">
      <c r="A355" s="36"/>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row>
    <row r="356" spans="1:44" x14ac:dyDescent="0.2">
      <c r="A356" s="36"/>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row>
    <row r="357" spans="1:44" x14ac:dyDescent="0.2">
      <c r="A357" s="36"/>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row>
    <row r="358" spans="1:44" x14ac:dyDescent="0.2">
      <c r="A358" s="36"/>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row>
    <row r="359" spans="1:44" x14ac:dyDescent="0.2">
      <c r="A359" s="36"/>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row>
    <row r="360" spans="1:44" x14ac:dyDescent="0.2">
      <c r="A360" s="36"/>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row>
    <row r="361" spans="1:44" x14ac:dyDescent="0.2">
      <c r="A361" s="36"/>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row>
    <row r="362" spans="1:44" x14ac:dyDescent="0.2">
      <c r="A362" s="36"/>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row>
    <row r="363" spans="1:44" x14ac:dyDescent="0.2">
      <c r="A363" s="36"/>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row>
    <row r="364" spans="1:44" x14ac:dyDescent="0.2">
      <c r="A364" s="36"/>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row>
    <row r="365" spans="1:44" x14ac:dyDescent="0.2">
      <c r="A365" s="36"/>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row>
    <row r="366" spans="1:44" x14ac:dyDescent="0.2">
      <c r="A366" s="36"/>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row>
    <row r="367" spans="1:44" x14ac:dyDescent="0.2">
      <c r="A367" s="36"/>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row>
    <row r="368" spans="1:44" x14ac:dyDescent="0.2">
      <c r="A368" s="36"/>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row>
    <row r="369" spans="1:44" x14ac:dyDescent="0.2">
      <c r="A369" s="36"/>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row>
    <row r="370" spans="1:44" x14ac:dyDescent="0.2">
      <c r="A370" s="36"/>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row>
    <row r="371" spans="1:44" x14ac:dyDescent="0.2">
      <c r="A371" s="36"/>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row>
    <row r="372" spans="1:44" x14ac:dyDescent="0.2">
      <c r="A372" s="36"/>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row>
    <row r="373" spans="1:44" x14ac:dyDescent="0.2">
      <c r="A373" s="36"/>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row>
    <row r="374" spans="1:44" x14ac:dyDescent="0.2">
      <c r="A374" s="36"/>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row>
    <row r="375" spans="1:44" x14ac:dyDescent="0.2">
      <c r="A375" s="36"/>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row>
    <row r="376" spans="1:44" x14ac:dyDescent="0.2">
      <c r="A376" s="36"/>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row>
    <row r="377" spans="1:44" x14ac:dyDescent="0.2">
      <c r="A377" s="36"/>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row>
    <row r="378" spans="1:44" x14ac:dyDescent="0.2">
      <c r="A378" s="36"/>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row>
    <row r="379" spans="1:44" x14ac:dyDescent="0.2">
      <c r="A379" s="36"/>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row>
    <row r="380" spans="1:44" x14ac:dyDescent="0.2">
      <c r="A380" s="36"/>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row>
    <row r="381" spans="1:44" x14ac:dyDescent="0.2">
      <c r="A381" s="36"/>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row>
    <row r="382" spans="1:44" x14ac:dyDescent="0.2">
      <c r="A382" s="36"/>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row>
    <row r="383" spans="1:44" x14ac:dyDescent="0.2">
      <c r="A383" s="36"/>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row>
    <row r="384" spans="1:44" x14ac:dyDescent="0.2">
      <c r="A384" s="36"/>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row>
    <row r="385" spans="1:44" x14ac:dyDescent="0.2">
      <c r="A385" s="36"/>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row>
    <row r="386" spans="1:44" x14ac:dyDescent="0.2">
      <c r="A386" s="36"/>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row>
    <row r="387" spans="1:44" x14ac:dyDescent="0.2">
      <c r="A387" s="36"/>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row>
    <row r="388" spans="1:44" x14ac:dyDescent="0.2">
      <c r="A388" s="36"/>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row>
    <row r="389" spans="1:44" x14ac:dyDescent="0.2">
      <c r="A389" s="36"/>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row>
    <row r="390" spans="1:44" x14ac:dyDescent="0.2">
      <c r="A390" s="36"/>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row>
    <row r="391" spans="1:44" x14ac:dyDescent="0.2">
      <c r="A391" s="36"/>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row>
    <row r="392" spans="1:44" x14ac:dyDescent="0.2">
      <c r="A392" s="36"/>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row>
    <row r="393" spans="1:44" x14ac:dyDescent="0.2">
      <c r="A393" s="36"/>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row>
    <row r="394" spans="1:44" x14ac:dyDescent="0.2">
      <c r="A394" s="36"/>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row>
    <row r="395" spans="1:44" x14ac:dyDescent="0.2">
      <c r="A395" s="36"/>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row>
    <row r="396" spans="1:44" x14ac:dyDescent="0.2">
      <c r="A396" s="36"/>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row>
    <row r="397" spans="1:44" x14ac:dyDescent="0.2">
      <c r="A397" s="36"/>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row>
    <row r="398" spans="1:44" x14ac:dyDescent="0.2">
      <c r="A398" s="36"/>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row>
    <row r="399" spans="1:44" x14ac:dyDescent="0.2">
      <c r="A399" s="36"/>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row>
    <row r="400" spans="1:44" x14ac:dyDescent="0.2">
      <c r="A400" s="36"/>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row>
    <row r="401" spans="1:44" x14ac:dyDescent="0.2">
      <c r="A401" s="36"/>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row>
    <row r="402" spans="1:44" x14ac:dyDescent="0.2">
      <c r="A402" s="36"/>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row>
    <row r="403" spans="1:44" x14ac:dyDescent="0.2">
      <c r="A403" s="36"/>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row>
    <row r="404" spans="1:44" x14ac:dyDescent="0.2">
      <c r="A404" s="36"/>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row>
    <row r="405" spans="1:44" x14ac:dyDescent="0.2">
      <c r="A405" s="36"/>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row>
    <row r="406" spans="1:44" x14ac:dyDescent="0.2">
      <c r="A406" s="36"/>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row>
    <row r="407" spans="1:44" x14ac:dyDescent="0.2">
      <c r="A407" s="36"/>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row>
    <row r="408" spans="1:44" x14ac:dyDescent="0.2">
      <c r="A408" s="36"/>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row>
    <row r="409" spans="1:44" x14ac:dyDescent="0.2">
      <c r="A409" s="36"/>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row>
    <row r="410" spans="1:44" x14ac:dyDescent="0.2">
      <c r="A410" s="36"/>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row>
    <row r="411" spans="1:44" x14ac:dyDescent="0.2">
      <c r="A411" s="36"/>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row>
    <row r="412" spans="1:44" x14ac:dyDescent="0.2">
      <c r="A412" s="36"/>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row>
    <row r="413" spans="1:44" x14ac:dyDescent="0.2">
      <c r="A413" s="36"/>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row>
    <row r="414" spans="1:44" x14ac:dyDescent="0.2">
      <c r="A414" s="36"/>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row>
    <row r="415" spans="1:44" x14ac:dyDescent="0.2">
      <c r="A415" s="36"/>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row>
    <row r="416" spans="1:44" x14ac:dyDescent="0.2">
      <c r="A416" s="36"/>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row>
    <row r="417" spans="1:44" x14ac:dyDescent="0.2">
      <c r="A417" s="36"/>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row>
    <row r="418" spans="1:44" x14ac:dyDescent="0.2">
      <c r="A418" s="36"/>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row>
    <row r="419" spans="1:44" x14ac:dyDescent="0.2">
      <c r="A419" s="36"/>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row>
    <row r="420" spans="1:44" x14ac:dyDescent="0.2">
      <c r="A420" s="36"/>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row>
    <row r="421" spans="1:44" x14ac:dyDescent="0.2">
      <c r="A421" s="36"/>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row>
    <row r="422" spans="1:44" x14ac:dyDescent="0.2">
      <c r="A422" s="36"/>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row>
    <row r="423" spans="1:44" x14ac:dyDescent="0.2">
      <c r="A423" s="36"/>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row>
    <row r="424" spans="1:44" x14ac:dyDescent="0.2">
      <c r="A424" s="36"/>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row>
    <row r="425" spans="1:44" x14ac:dyDescent="0.2">
      <c r="A425" s="36"/>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row>
    <row r="426" spans="1:44" x14ac:dyDescent="0.2">
      <c r="A426" s="36"/>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row>
    <row r="427" spans="1:44" x14ac:dyDescent="0.2">
      <c r="A427" s="36"/>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row>
    <row r="428" spans="1:44" x14ac:dyDescent="0.2">
      <c r="A428" s="36"/>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row>
    <row r="429" spans="1:44" x14ac:dyDescent="0.2">
      <c r="A429" s="36"/>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row>
    <row r="430" spans="1:44" x14ac:dyDescent="0.2">
      <c r="A430" s="36"/>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row>
    <row r="431" spans="1:44" x14ac:dyDescent="0.2">
      <c r="A431" s="36"/>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row>
    <row r="432" spans="1:44" x14ac:dyDescent="0.2">
      <c r="A432" s="36"/>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row>
    <row r="433" spans="1:44" x14ac:dyDescent="0.2">
      <c r="A433" s="36"/>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row>
    <row r="434" spans="1:44" x14ac:dyDescent="0.2">
      <c r="A434" s="36"/>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row>
    <row r="435" spans="1:44" x14ac:dyDescent="0.2">
      <c r="A435" s="36"/>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row>
    <row r="436" spans="1:44" x14ac:dyDescent="0.2">
      <c r="A436" s="36"/>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row>
    <row r="437" spans="1:44" x14ac:dyDescent="0.2">
      <c r="A437" s="36"/>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row>
    <row r="438" spans="1:44" x14ac:dyDescent="0.2">
      <c r="A438" s="36"/>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row>
    <row r="439" spans="1:44" x14ac:dyDescent="0.2">
      <c r="A439" s="36"/>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row>
    <row r="440" spans="1:44" x14ac:dyDescent="0.2">
      <c r="A440" s="36"/>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row>
    <row r="441" spans="1:44" x14ac:dyDescent="0.2">
      <c r="A441" s="36"/>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row>
    <row r="442" spans="1:44" x14ac:dyDescent="0.2">
      <c r="A442" s="36"/>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row>
    <row r="443" spans="1:44" x14ac:dyDescent="0.2">
      <c r="A443" s="36"/>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row>
    <row r="444" spans="1:44" x14ac:dyDescent="0.2">
      <c r="A444" s="36"/>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row>
    <row r="445" spans="1:44" x14ac:dyDescent="0.2">
      <c r="A445" s="36"/>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row>
    <row r="446" spans="1:44" x14ac:dyDescent="0.2">
      <c r="A446" s="36"/>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row>
    <row r="447" spans="1:44" x14ac:dyDescent="0.2">
      <c r="A447" s="36"/>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row>
    <row r="448" spans="1:44" x14ac:dyDescent="0.2">
      <c r="A448" s="36"/>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row>
    <row r="449" spans="1:44" x14ac:dyDescent="0.2">
      <c r="A449" s="36"/>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row>
    <row r="450" spans="1:44" x14ac:dyDescent="0.2">
      <c r="A450" s="36"/>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row>
    <row r="451" spans="1:44" x14ac:dyDescent="0.2">
      <c r="A451" s="36"/>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row>
    <row r="452" spans="1:44" x14ac:dyDescent="0.2">
      <c r="A452" s="36"/>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row>
    <row r="453" spans="1:44" x14ac:dyDescent="0.2">
      <c r="A453" s="36"/>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row>
    <row r="454" spans="1:44" x14ac:dyDescent="0.2">
      <c r="A454" s="36"/>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row>
    <row r="455" spans="1:44" x14ac:dyDescent="0.2">
      <c r="A455" s="36"/>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row>
    <row r="456" spans="1:44" x14ac:dyDescent="0.2">
      <c r="A456" s="36"/>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row>
    <row r="457" spans="1:44" x14ac:dyDescent="0.2">
      <c r="A457" s="36"/>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row>
    <row r="458" spans="1:44" x14ac:dyDescent="0.2">
      <c r="A458" s="36"/>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row>
    <row r="459" spans="1:44" x14ac:dyDescent="0.2">
      <c r="A459" s="36"/>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row>
    <row r="460" spans="1:44" x14ac:dyDescent="0.2">
      <c r="A460" s="36"/>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row>
    <row r="461" spans="1:44" x14ac:dyDescent="0.2">
      <c r="A461" s="36"/>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row>
    <row r="462" spans="1:44" x14ac:dyDescent="0.2">
      <c r="A462" s="36"/>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row>
    <row r="463" spans="1:44" x14ac:dyDescent="0.2">
      <c r="A463" s="36"/>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row>
    <row r="464" spans="1:44" x14ac:dyDescent="0.2">
      <c r="A464" s="36"/>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row>
    <row r="465" spans="1:44" x14ac:dyDescent="0.2">
      <c r="A465" s="36"/>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row>
    <row r="466" spans="1:44" x14ac:dyDescent="0.2">
      <c r="A466" s="36"/>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row>
    <row r="467" spans="1:44" x14ac:dyDescent="0.2">
      <c r="A467" s="36"/>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row>
    <row r="468" spans="1:44" x14ac:dyDescent="0.2">
      <c r="A468" s="36"/>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row>
    <row r="469" spans="1:44" x14ac:dyDescent="0.2">
      <c r="A469" s="36"/>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row>
    <row r="470" spans="1:44" x14ac:dyDescent="0.2">
      <c r="A470" s="36"/>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row>
    <row r="471" spans="1:44" x14ac:dyDescent="0.2">
      <c r="A471" s="36"/>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row>
    <row r="472" spans="1:44" x14ac:dyDescent="0.2">
      <c r="A472" s="36"/>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row>
    <row r="473" spans="1:44" x14ac:dyDescent="0.2">
      <c r="A473" s="36"/>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row>
    <row r="474" spans="1:44" x14ac:dyDescent="0.2">
      <c r="A474" s="36"/>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row>
    <row r="475" spans="1:44" x14ac:dyDescent="0.2">
      <c r="A475" s="36"/>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row>
    <row r="476" spans="1:44" x14ac:dyDescent="0.2">
      <c r="A476" s="36"/>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row>
    <row r="477" spans="1:44" x14ac:dyDescent="0.2">
      <c r="A477" s="36"/>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row>
    <row r="478" spans="1:44" x14ac:dyDescent="0.2">
      <c r="A478" s="36"/>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row>
    <row r="479" spans="1:44" x14ac:dyDescent="0.2">
      <c r="A479" s="36"/>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row>
    <row r="480" spans="1:44" x14ac:dyDescent="0.2">
      <c r="A480" s="36"/>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row>
    <row r="481" spans="1:44" x14ac:dyDescent="0.2">
      <c r="A481" s="36"/>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row>
    <row r="482" spans="1:44" x14ac:dyDescent="0.2">
      <c r="A482" s="36"/>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row>
    <row r="483" spans="1:44" x14ac:dyDescent="0.2">
      <c r="A483" s="36"/>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row>
    <row r="484" spans="1:44" x14ac:dyDescent="0.2">
      <c r="A484" s="36"/>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row>
    <row r="485" spans="1:44" x14ac:dyDescent="0.2">
      <c r="A485" s="36"/>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row>
    <row r="486" spans="1:44" x14ac:dyDescent="0.2">
      <c r="A486" s="36"/>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row>
    <row r="487" spans="1:44" x14ac:dyDescent="0.2">
      <c r="A487" s="36"/>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row>
    <row r="488" spans="1:44" x14ac:dyDescent="0.2">
      <c r="A488" s="36"/>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row>
    <row r="489" spans="1:44" x14ac:dyDescent="0.2">
      <c r="A489" s="36"/>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row>
    <row r="490" spans="1:44" x14ac:dyDescent="0.2">
      <c r="A490" s="36"/>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row>
    <row r="491" spans="1:44" x14ac:dyDescent="0.2">
      <c r="A491" s="36"/>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row>
    <row r="492" spans="1:44" x14ac:dyDescent="0.2">
      <c r="A492" s="36"/>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row>
    <row r="493" spans="1:44" x14ac:dyDescent="0.2">
      <c r="A493" s="36"/>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row>
    <row r="494" spans="1:44" x14ac:dyDescent="0.2">
      <c r="A494" s="36"/>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row>
    <row r="495" spans="1:44" x14ac:dyDescent="0.2">
      <c r="A495" s="36"/>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row>
    <row r="496" spans="1:44" x14ac:dyDescent="0.2">
      <c r="A496" s="36"/>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row>
    <row r="497" spans="1:44" x14ac:dyDescent="0.2">
      <c r="A497" s="36"/>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row>
    <row r="498" spans="1:44" x14ac:dyDescent="0.2">
      <c r="A498" s="36"/>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row>
    <row r="499" spans="1:44" x14ac:dyDescent="0.2">
      <c r="A499" s="36"/>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row>
    <row r="500" spans="1:44" x14ac:dyDescent="0.2">
      <c r="A500" s="36"/>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row>
    <row r="501" spans="1:44" x14ac:dyDescent="0.2">
      <c r="A501" s="36"/>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row>
    <row r="502" spans="1:44" x14ac:dyDescent="0.2">
      <c r="A502" s="36"/>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row>
    <row r="503" spans="1:44" x14ac:dyDescent="0.2">
      <c r="A503" s="36"/>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row>
    <row r="504" spans="1:44" x14ac:dyDescent="0.2">
      <c r="A504" s="36"/>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row>
    <row r="505" spans="1:44" x14ac:dyDescent="0.2">
      <c r="A505" s="36"/>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row>
    <row r="506" spans="1:44" x14ac:dyDescent="0.2">
      <c r="A506" s="36"/>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row>
    <row r="507" spans="1:44" x14ac:dyDescent="0.2">
      <c r="A507" s="36"/>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row>
    <row r="508" spans="1:44" x14ac:dyDescent="0.2">
      <c r="A508" s="36"/>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row>
    <row r="509" spans="1:44" x14ac:dyDescent="0.2">
      <c r="A509" s="36"/>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row>
    <row r="510" spans="1:44" x14ac:dyDescent="0.2">
      <c r="A510" s="36"/>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row>
    <row r="511" spans="1:44" x14ac:dyDescent="0.2">
      <c r="A511" s="36"/>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row>
    <row r="512" spans="1:44" x14ac:dyDescent="0.2">
      <c r="A512" s="36"/>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row>
    <row r="513" spans="1:44" x14ac:dyDescent="0.2">
      <c r="A513" s="36"/>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row>
    <row r="514" spans="1:44" x14ac:dyDescent="0.2">
      <c r="A514" s="36"/>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row>
    <row r="515" spans="1:44" x14ac:dyDescent="0.2">
      <c r="A515" s="36"/>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row>
    <row r="516" spans="1:44" x14ac:dyDescent="0.2">
      <c r="A516" s="36"/>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row>
    <row r="517" spans="1:44" x14ac:dyDescent="0.2">
      <c r="A517" s="36"/>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row>
    <row r="518" spans="1:44" x14ac:dyDescent="0.2">
      <c r="A518" s="36"/>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row>
    <row r="519" spans="1:44" x14ac:dyDescent="0.2">
      <c r="A519" s="36"/>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row>
    <row r="520" spans="1:44" x14ac:dyDescent="0.2">
      <c r="A520" s="36"/>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row>
    <row r="521" spans="1:44" x14ac:dyDescent="0.2">
      <c r="A521" s="36"/>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row>
    <row r="522" spans="1:44" x14ac:dyDescent="0.2">
      <c r="A522" s="36"/>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row>
    <row r="523" spans="1:44" x14ac:dyDescent="0.2">
      <c r="A523" s="36"/>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row>
    <row r="524" spans="1:44" x14ac:dyDescent="0.2">
      <c r="A524" s="36"/>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row>
    <row r="525" spans="1:44" x14ac:dyDescent="0.2">
      <c r="A525" s="36"/>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row>
    <row r="526" spans="1:44" x14ac:dyDescent="0.2">
      <c r="A526" s="36"/>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row>
    <row r="527" spans="1:44" x14ac:dyDescent="0.2">
      <c r="A527" s="36"/>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row>
    <row r="528" spans="1:44" x14ac:dyDescent="0.2">
      <c r="A528" s="36"/>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row>
    <row r="529" spans="1:44" x14ac:dyDescent="0.2">
      <c r="A529" s="36"/>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row>
    <row r="530" spans="1:44" x14ac:dyDescent="0.2">
      <c r="A530" s="36"/>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row>
    <row r="531" spans="1:44" x14ac:dyDescent="0.2">
      <c r="A531" s="36"/>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row>
    <row r="532" spans="1:44" x14ac:dyDescent="0.2">
      <c r="A532" s="36"/>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row>
    <row r="533" spans="1:44" x14ac:dyDescent="0.2">
      <c r="A533" s="36"/>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row>
    <row r="534" spans="1:44" x14ac:dyDescent="0.2">
      <c r="A534" s="36"/>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row>
    <row r="535" spans="1:44" x14ac:dyDescent="0.2">
      <c r="A535" s="36"/>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row>
    <row r="536" spans="1:44" x14ac:dyDescent="0.2">
      <c r="A536" s="36"/>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row>
    <row r="537" spans="1:44" x14ac:dyDescent="0.2">
      <c r="A537" s="36"/>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row>
    <row r="538" spans="1:44" x14ac:dyDescent="0.2">
      <c r="A538" s="36"/>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row>
    <row r="539" spans="1:44" x14ac:dyDescent="0.2">
      <c r="A539" s="36"/>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row>
    <row r="540" spans="1:44" x14ac:dyDescent="0.2">
      <c r="A540" s="36"/>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row>
    <row r="541" spans="1:44" x14ac:dyDescent="0.2">
      <c r="A541" s="36"/>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row>
    <row r="542" spans="1:44" x14ac:dyDescent="0.2">
      <c r="A542" s="36"/>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row>
    <row r="543" spans="1:44" x14ac:dyDescent="0.2">
      <c r="A543" s="36"/>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row>
    <row r="544" spans="1:44" x14ac:dyDescent="0.2">
      <c r="A544" s="36"/>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row>
    <row r="545" spans="1:44" x14ac:dyDescent="0.2">
      <c r="A545" s="36"/>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row>
    <row r="546" spans="1:44" x14ac:dyDescent="0.2">
      <c r="A546" s="36"/>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row>
    <row r="547" spans="1:44" x14ac:dyDescent="0.2">
      <c r="A547" s="36"/>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row>
    <row r="548" spans="1:44" x14ac:dyDescent="0.2">
      <c r="A548" s="36"/>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row>
    <row r="549" spans="1:44" x14ac:dyDescent="0.2">
      <c r="A549" s="36"/>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row>
    <row r="550" spans="1:44" x14ac:dyDescent="0.2">
      <c r="A550" s="36"/>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row>
    <row r="551" spans="1:44" x14ac:dyDescent="0.2">
      <c r="A551" s="36"/>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row>
    <row r="552" spans="1:44" x14ac:dyDescent="0.2">
      <c r="A552" s="36"/>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row>
    <row r="553" spans="1:44" x14ac:dyDescent="0.2">
      <c r="A553" s="36"/>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row>
    <row r="554" spans="1:44" x14ac:dyDescent="0.2">
      <c r="A554" s="36"/>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row>
    <row r="555" spans="1:44" x14ac:dyDescent="0.2">
      <c r="A555" s="36"/>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row>
    <row r="556" spans="1:44" x14ac:dyDescent="0.2">
      <c r="A556" s="36"/>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row>
    <row r="557" spans="1:44" x14ac:dyDescent="0.2">
      <c r="A557" s="36"/>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row>
    <row r="558" spans="1:44" x14ac:dyDescent="0.2">
      <c r="A558" s="36"/>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row>
    <row r="559" spans="1:44" x14ac:dyDescent="0.2">
      <c r="A559" s="36"/>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row>
    <row r="560" spans="1:44" x14ac:dyDescent="0.2">
      <c r="A560" s="36"/>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row>
    <row r="561" spans="1:44" x14ac:dyDescent="0.2">
      <c r="A561" s="36"/>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row>
    <row r="562" spans="1:44" x14ac:dyDescent="0.2">
      <c r="A562" s="36"/>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row>
    <row r="563" spans="1:44" x14ac:dyDescent="0.2">
      <c r="A563" s="36"/>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row>
    <row r="564" spans="1:44" x14ac:dyDescent="0.2">
      <c r="A564" s="36"/>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row>
    <row r="565" spans="1:44" x14ac:dyDescent="0.2">
      <c r="A565" s="36"/>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row>
    <row r="566" spans="1:44" x14ac:dyDescent="0.2">
      <c r="A566" s="36"/>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row>
    <row r="567" spans="1:44" x14ac:dyDescent="0.2">
      <c r="A567" s="36"/>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row>
    <row r="568" spans="1:44" x14ac:dyDescent="0.2">
      <c r="A568" s="36"/>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row>
    <row r="569" spans="1:44" x14ac:dyDescent="0.2">
      <c r="A569" s="36"/>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row>
    <row r="570" spans="1:44" x14ac:dyDescent="0.2">
      <c r="A570" s="36"/>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row>
    <row r="571" spans="1:44" x14ac:dyDescent="0.2">
      <c r="A571" s="36"/>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row>
    <row r="572" spans="1:44" x14ac:dyDescent="0.2">
      <c r="A572" s="36"/>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row>
    <row r="573" spans="1:44" x14ac:dyDescent="0.2">
      <c r="A573" s="36"/>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row>
    <row r="574" spans="1:44" x14ac:dyDescent="0.2">
      <c r="A574" s="36"/>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row>
    <row r="575" spans="1:44" x14ac:dyDescent="0.2">
      <c r="A575" s="36"/>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row>
    <row r="576" spans="1:44" x14ac:dyDescent="0.2">
      <c r="A576" s="36"/>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row>
    <row r="577" spans="1:44" x14ac:dyDescent="0.2">
      <c r="A577" s="36"/>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row>
    <row r="578" spans="1:44" x14ac:dyDescent="0.2">
      <c r="A578" s="36"/>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row>
    <row r="579" spans="1:44" x14ac:dyDescent="0.2">
      <c r="A579" s="36"/>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row>
    <row r="580" spans="1:44" x14ac:dyDescent="0.2">
      <c r="A580" s="36"/>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row>
    <row r="581" spans="1:44" x14ac:dyDescent="0.2">
      <c r="A581" s="36"/>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row>
    <row r="582" spans="1:44" x14ac:dyDescent="0.2">
      <c r="A582" s="36"/>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row>
    <row r="583" spans="1:44" x14ac:dyDescent="0.2">
      <c r="A583" s="36"/>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row>
    <row r="584" spans="1:44" x14ac:dyDescent="0.2">
      <c r="A584" s="36"/>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row>
    <row r="585" spans="1:44" x14ac:dyDescent="0.2">
      <c r="A585" s="36"/>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row>
    <row r="586" spans="1:44" x14ac:dyDescent="0.2">
      <c r="A586" s="36"/>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row>
    <row r="587" spans="1:44" x14ac:dyDescent="0.2">
      <c r="A587" s="36"/>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row>
    <row r="588" spans="1:44" x14ac:dyDescent="0.2">
      <c r="A588" s="36"/>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row>
    <row r="589" spans="1:44" x14ac:dyDescent="0.2">
      <c r="A589" s="36"/>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row>
    <row r="590" spans="1:44" x14ac:dyDescent="0.2">
      <c r="A590" s="36"/>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row>
    <row r="591" spans="1:44" x14ac:dyDescent="0.2">
      <c r="A591" s="36"/>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row>
    <row r="592" spans="1:44" x14ac:dyDescent="0.2">
      <c r="A592" s="36"/>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row>
    <row r="593" spans="1:44" x14ac:dyDescent="0.2">
      <c r="A593" s="36"/>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row>
    <row r="594" spans="1:44" x14ac:dyDescent="0.2">
      <c r="A594" s="36"/>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row>
  </sheetData>
  <autoFilter ref="A3:AR3">
    <sortState ref="A4:AR95">
      <sortCondition ref="A3"/>
    </sortState>
  </autoFilter>
  <mergeCells count="2">
    <mergeCell ref="A2:AR2"/>
    <mergeCell ref="A1:F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96"/>
  <sheetViews>
    <sheetView topLeftCell="A16" zoomScale="80" zoomScaleNormal="80" workbookViewId="0">
      <selection activeCell="M45" sqref="M45"/>
    </sheetView>
  </sheetViews>
  <sheetFormatPr defaultRowHeight="12.75" x14ac:dyDescent="0.2"/>
  <cols>
    <col min="1" max="1" width="10.5703125" style="16" customWidth="1"/>
    <col min="2" max="44" width="9.5703125" style="16" customWidth="1"/>
    <col min="45" max="16384" width="9.140625" style="16"/>
  </cols>
  <sheetData>
    <row r="1" spans="1:44" x14ac:dyDescent="0.2">
      <c r="A1" s="165" t="s">
        <v>318</v>
      </c>
      <c r="B1" s="165"/>
      <c r="C1" s="165"/>
      <c r="D1" s="165"/>
      <c r="E1" s="165"/>
      <c r="F1" s="165"/>
    </row>
    <row r="2" spans="1:44" x14ac:dyDescent="0.2">
      <c r="A2" s="162" t="s">
        <v>320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4"/>
    </row>
    <row r="3" spans="1:44" ht="25.5" x14ac:dyDescent="0.2">
      <c r="A3" s="37" t="s">
        <v>319</v>
      </c>
      <c r="B3" s="38">
        <v>2189</v>
      </c>
      <c r="C3" s="40">
        <v>2188</v>
      </c>
      <c r="D3" s="40">
        <v>3798</v>
      </c>
      <c r="E3" s="40">
        <v>2401</v>
      </c>
      <c r="F3" s="40">
        <v>1948</v>
      </c>
      <c r="G3" s="40">
        <v>2113</v>
      </c>
      <c r="H3" s="40">
        <v>2120</v>
      </c>
      <c r="I3" s="40">
        <v>1882</v>
      </c>
      <c r="J3" s="40">
        <v>2122</v>
      </c>
      <c r="K3" s="40">
        <v>1121</v>
      </c>
      <c r="L3" s="40">
        <v>2882</v>
      </c>
      <c r="M3" s="40">
        <v>2881</v>
      </c>
      <c r="N3" s="40">
        <v>2032</v>
      </c>
      <c r="O3" s="40">
        <v>2879</v>
      </c>
      <c r="P3" s="40">
        <v>2869</v>
      </c>
      <c r="Q3" s="40">
        <v>2868</v>
      </c>
      <c r="R3" s="40">
        <v>1822</v>
      </c>
      <c r="S3" s="40">
        <v>1960</v>
      </c>
      <c r="T3" s="40">
        <v>1865</v>
      </c>
      <c r="U3" s="40">
        <v>1244</v>
      </c>
      <c r="V3" s="40">
        <v>2886</v>
      </c>
      <c r="W3" s="40">
        <v>2163</v>
      </c>
      <c r="X3" s="40">
        <v>90</v>
      </c>
      <c r="Y3" s="40">
        <v>688</v>
      </c>
      <c r="Z3" s="40">
        <v>2883</v>
      </c>
      <c r="AA3" s="40">
        <v>2288</v>
      </c>
      <c r="AB3" s="40">
        <v>2141</v>
      </c>
      <c r="AC3" s="41"/>
      <c r="AD3" s="41"/>
      <c r="AE3" s="41"/>
      <c r="AF3" s="41"/>
      <c r="AG3" s="41"/>
      <c r="AH3" s="41"/>
      <c r="AI3" s="41"/>
      <c r="AJ3" s="41"/>
      <c r="AK3" s="41"/>
      <c r="AL3" s="41"/>
      <c r="AM3" s="41"/>
      <c r="AN3" s="41"/>
      <c r="AO3" s="41"/>
      <c r="AP3" s="41"/>
      <c r="AQ3" s="41"/>
      <c r="AR3" s="41"/>
    </row>
    <row r="4" spans="1:44" x14ac:dyDescent="0.2">
      <c r="A4" s="36">
        <v>1727</v>
      </c>
      <c r="B4" s="39"/>
      <c r="C4" s="39"/>
      <c r="D4" s="39"/>
      <c r="E4" s="39"/>
      <c r="F4" s="39"/>
      <c r="G4" s="39"/>
      <c r="H4" s="39"/>
      <c r="I4" s="39"/>
      <c r="J4" s="39"/>
      <c r="K4" s="39"/>
      <c r="L4" s="39">
        <v>0.25</v>
      </c>
      <c r="M4" s="39"/>
      <c r="N4" s="39"/>
      <c r="O4" s="39"/>
      <c r="P4" s="39"/>
      <c r="Q4" s="39"/>
      <c r="R4" s="39"/>
      <c r="S4" s="39"/>
      <c r="T4" s="39"/>
      <c r="U4" s="39"/>
      <c r="V4" s="39">
        <v>0.25</v>
      </c>
      <c r="W4" s="39"/>
      <c r="X4" s="39"/>
      <c r="Y4" s="39"/>
      <c r="Z4" s="39"/>
      <c r="AA4" s="39"/>
      <c r="AB4" s="39"/>
      <c r="AC4" s="39"/>
      <c r="AD4" s="39"/>
      <c r="AE4" s="39"/>
      <c r="AF4" s="39"/>
      <c r="AG4" s="39"/>
      <c r="AH4" s="39"/>
      <c r="AI4" s="39"/>
      <c r="AJ4" s="39"/>
      <c r="AK4" s="39"/>
      <c r="AL4" s="39"/>
      <c r="AM4" s="39"/>
      <c r="AN4" s="39"/>
      <c r="AO4" s="39"/>
      <c r="AP4" s="39"/>
      <c r="AQ4" s="39"/>
      <c r="AR4" s="39"/>
    </row>
    <row r="5" spans="1:44" x14ac:dyDescent="0.2">
      <c r="A5" s="36">
        <v>1729</v>
      </c>
      <c r="B5" s="39"/>
      <c r="C5" s="39"/>
      <c r="D5" s="39"/>
      <c r="E5" s="39"/>
      <c r="F5" s="39"/>
      <c r="G5" s="39"/>
      <c r="H5" s="39"/>
      <c r="I5" s="39"/>
      <c r="J5" s="39"/>
      <c r="K5" s="39"/>
      <c r="L5" s="39">
        <v>0.25</v>
      </c>
      <c r="M5" s="39"/>
      <c r="N5" s="39"/>
      <c r="O5" s="39"/>
      <c r="P5" s="39"/>
      <c r="Q5" s="39"/>
      <c r="R5" s="39"/>
      <c r="S5" s="39"/>
      <c r="T5" s="39"/>
      <c r="U5" s="39"/>
      <c r="V5" s="39">
        <v>0.25</v>
      </c>
      <c r="W5" s="39"/>
      <c r="X5" s="39"/>
      <c r="Y5" s="39"/>
      <c r="Z5" s="39"/>
      <c r="AA5" s="39"/>
      <c r="AB5" s="39"/>
      <c r="AC5" s="39"/>
      <c r="AD5" s="39"/>
      <c r="AE5" s="39"/>
      <c r="AF5" s="39"/>
      <c r="AG5" s="39"/>
      <c r="AH5" s="39"/>
      <c r="AI5" s="39"/>
      <c r="AJ5" s="39"/>
      <c r="AK5" s="39"/>
      <c r="AL5" s="39"/>
      <c r="AM5" s="39"/>
      <c r="AN5" s="39"/>
      <c r="AO5" s="39"/>
      <c r="AP5" s="39"/>
      <c r="AQ5" s="39"/>
      <c r="AR5" s="39"/>
    </row>
    <row r="6" spans="1:44" x14ac:dyDescent="0.2">
      <c r="A6" s="42">
        <v>1746</v>
      </c>
      <c r="B6" s="39"/>
      <c r="C6" s="39"/>
      <c r="D6" s="39"/>
      <c r="E6" s="39"/>
      <c r="F6" s="39"/>
      <c r="G6" s="39"/>
      <c r="H6" s="39"/>
      <c r="I6" s="39"/>
      <c r="J6" s="39"/>
      <c r="K6" s="39"/>
      <c r="L6" s="39"/>
      <c r="M6" s="39"/>
      <c r="N6" s="39"/>
      <c r="O6" s="39"/>
      <c r="P6" s="39"/>
      <c r="Q6" s="39"/>
      <c r="R6" s="39"/>
      <c r="S6" s="39"/>
      <c r="T6" s="39"/>
      <c r="U6" s="39"/>
      <c r="V6" s="39"/>
      <c r="W6" s="39">
        <f>1/6+1/6+1/6+1/6</f>
        <v>0.66666666666666663</v>
      </c>
      <c r="X6" s="39"/>
      <c r="Y6" s="39"/>
      <c r="Z6" s="39"/>
      <c r="AA6" s="39"/>
      <c r="AB6" s="39"/>
      <c r="AC6" s="39"/>
      <c r="AD6" s="39"/>
      <c r="AE6" s="39"/>
      <c r="AF6" s="39"/>
      <c r="AG6" s="39"/>
      <c r="AH6" s="39"/>
      <c r="AI6" s="39"/>
      <c r="AJ6" s="39"/>
      <c r="AK6" s="39"/>
      <c r="AL6" s="39"/>
      <c r="AM6" s="39"/>
      <c r="AN6" s="39"/>
      <c r="AO6" s="39"/>
      <c r="AP6" s="39"/>
      <c r="AQ6" s="39"/>
      <c r="AR6" s="39"/>
    </row>
    <row r="7" spans="1:44" x14ac:dyDescent="0.2">
      <c r="A7" s="42">
        <v>1747</v>
      </c>
      <c r="B7" s="39"/>
      <c r="C7" s="39"/>
      <c r="D7" s="39"/>
      <c r="E7" s="39"/>
      <c r="F7" s="39"/>
      <c r="G7" s="39"/>
      <c r="H7" s="39"/>
      <c r="I7" s="39"/>
      <c r="J7" s="39"/>
      <c r="K7" s="39"/>
      <c r="L7" s="39"/>
      <c r="M7" s="39"/>
      <c r="N7" s="39"/>
      <c r="O7" s="39"/>
      <c r="P7" s="39"/>
      <c r="Q7" s="39"/>
      <c r="R7" s="39"/>
      <c r="S7" s="39"/>
      <c r="T7" s="39"/>
      <c r="U7" s="39"/>
      <c r="V7" s="39"/>
      <c r="W7" s="39">
        <f>1/6+1/6+1/6+1/6</f>
        <v>0.66666666666666663</v>
      </c>
      <c r="X7" s="39"/>
      <c r="Y7" s="39"/>
      <c r="Z7" s="39"/>
      <c r="AA7" s="39"/>
      <c r="AB7" s="39"/>
      <c r="AC7" s="39"/>
      <c r="AD7" s="39"/>
      <c r="AE7" s="39"/>
      <c r="AF7" s="39"/>
      <c r="AG7" s="39"/>
      <c r="AH7" s="39"/>
      <c r="AI7" s="39"/>
      <c r="AJ7" s="39"/>
      <c r="AK7" s="39"/>
      <c r="AL7" s="39"/>
      <c r="AM7" s="39"/>
      <c r="AN7" s="39"/>
      <c r="AO7" s="39"/>
      <c r="AP7" s="39"/>
      <c r="AQ7" s="39"/>
      <c r="AR7" s="39"/>
    </row>
    <row r="8" spans="1:44" x14ac:dyDescent="0.2">
      <c r="A8" s="36">
        <v>1749</v>
      </c>
      <c r="B8" s="39"/>
      <c r="C8" s="39"/>
      <c r="D8" s="39"/>
      <c r="E8" s="39"/>
      <c r="F8" s="39"/>
      <c r="G8" s="39"/>
      <c r="H8" s="39"/>
      <c r="I8" s="39"/>
      <c r="J8" s="39"/>
      <c r="K8" s="39"/>
      <c r="L8" s="39"/>
      <c r="M8" s="39"/>
      <c r="N8" s="39"/>
      <c r="O8" s="39"/>
      <c r="P8" s="39">
        <v>0.25</v>
      </c>
      <c r="Q8" s="39"/>
      <c r="R8" s="39"/>
      <c r="S8" s="39"/>
      <c r="T8" s="39"/>
      <c r="U8" s="39"/>
      <c r="V8" s="39"/>
      <c r="W8" s="39">
        <f>1/6</f>
        <v>0.16666666666666666</v>
      </c>
      <c r="X8" s="39"/>
      <c r="Y8" s="39"/>
      <c r="Z8" s="39"/>
      <c r="AA8" s="39"/>
      <c r="AB8" s="39"/>
      <c r="AC8" s="39"/>
      <c r="AD8" s="39"/>
      <c r="AE8" s="39"/>
      <c r="AF8" s="39"/>
      <c r="AG8" s="39"/>
      <c r="AH8" s="39"/>
      <c r="AI8" s="39"/>
      <c r="AJ8" s="39"/>
      <c r="AK8" s="39"/>
      <c r="AL8" s="39"/>
      <c r="AM8" s="39"/>
      <c r="AN8" s="39"/>
      <c r="AO8" s="39"/>
      <c r="AP8" s="39"/>
      <c r="AQ8" s="39"/>
      <c r="AR8" s="39"/>
    </row>
    <row r="9" spans="1:44" x14ac:dyDescent="0.2">
      <c r="A9" s="36">
        <v>1750</v>
      </c>
      <c r="B9" s="39"/>
      <c r="C9" s="39"/>
      <c r="D9" s="39"/>
      <c r="E9" s="39"/>
      <c r="F9" s="39"/>
      <c r="G9" s="39"/>
      <c r="H9" s="39"/>
      <c r="I9" s="39"/>
      <c r="J9" s="39"/>
      <c r="K9" s="39"/>
      <c r="L9" s="39"/>
      <c r="M9" s="39"/>
      <c r="N9" s="39"/>
      <c r="O9" s="39"/>
      <c r="P9" s="39">
        <v>0.25</v>
      </c>
      <c r="Q9" s="39"/>
      <c r="R9" s="39"/>
      <c r="S9" s="39"/>
      <c r="T9" s="39"/>
      <c r="U9" s="39"/>
      <c r="V9" s="39"/>
      <c r="W9" s="39">
        <f>1/6</f>
        <v>0.16666666666666666</v>
      </c>
      <c r="X9" s="39"/>
      <c r="Y9" s="39"/>
      <c r="Z9" s="39"/>
      <c r="AA9" s="39"/>
      <c r="AB9" s="39"/>
      <c r="AC9" s="39"/>
      <c r="AD9" s="39"/>
      <c r="AE9" s="39"/>
      <c r="AF9" s="39"/>
      <c r="AG9" s="39"/>
      <c r="AH9" s="39"/>
      <c r="AI9" s="39"/>
      <c r="AJ9" s="39"/>
      <c r="AK9" s="39"/>
      <c r="AL9" s="39"/>
      <c r="AM9" s="39"/>
      <c r="AN9" s="39"/>
      <c r="AO9" s="39"/>
      <c r="AP9" s="39"/>
      <c r="AQ9" s="39"/>
      <c r="AR9" s="39"/>
    </row>
    <row r="10" spans="1:44" x14ac:dyDescent="0.2">
      <c r="A10" s="36">
        <v>1751</v>
      </c>
      <c r="B10" s="39"/>
      <c r="C10" s="39"/>
      <c r="D10" s="39"/>
      <c r="E10" s="39"/>
      <c r="F10" s="39"/>
      <c r="G10" s="39"/>
      <c r="H10" s="39"/>
      <c r="I10" s="39"/>
      <c r="J10" s="39"/>
      <c r="K10" s="39"/>
      <c r="L10" s="39"/>
      <c r="M10" s="39"/>
      <c r="N10" s="39"/>
      <c r="O10" s="39"/>
      <c r="P10" s="39">
        <v>0.25</v>
      </c>
      <c r="Q10" s="39"/>
      <c r="R10" s="39"/>
      <c r="S10" s="39"/>
      <c r="T10" s="39"/>
      <c r="U10" s="39"/>
      <c r="V10" s="39"/>
      <c r="W10" s="39">
        <f>1/6</f>
        <v>0.16666666666666666</v>
      </c>
      <c r="X10" s="39"/>
      <c r="Y10" s="39"/>
      <c r="Z10" s="39"/>
      <c r="AA10" s="39"/>
      <c r="AB10" s="39"/>
      <c r="AC10" s="39"/>
      <c r="AD10" s="39"/>
      <c r="AE10" s="39"/>
      <c r="AF10" s="39"/>
      <c r="AG10" s="39"/>
      <c r="AH10" s="39"/>
      <c r="AI10" s="39"/>
      <c r="AJ10" s="39"/>
      <c r="AK10" s="39"/>
      <c r="AL10" s="39"/>
      <c r="AM10" s="39"/>
      <c r="AN10" s="39"/>
      <c r="AO10" s="39"/>
      <c r="AP10" s="39"/>
      <c r="AQ10" s="39"/>
      <c r="AR10" s="39"/>
    </row>
    <row r="11" spans="1:44" x14ac:dyDescent="0.2">
      <c r="A11" s="36">
        <v>1784</v>
      </c>
      <c r="B11" s="39"/>
      <c r="C11" s="39"/>
      <c r="D11" s="39"/>
      <c r="E11" s="39"/>
      <c r="F11" s="39"/>
      <c r="G11" s="39"/>
      <c r="H11" s="39"/>
      <c r="I11" s="39"/>
      <c r="J11" s="39"/>
      <c r="K11" s="39"/>
      <c r="L11" s="39">
        <v>0.5</v>
      </c>
      <c r="M11" s="39"/>
      <c r="N11" s="39"/>
      <c r="O11" s="39"/>
      <c r="P11" s="39"/>
      <c r="Q11" s="39"/>
      <c r="R11" s="39"/>
      <c r="S11" s="39"/>
      <c r="T11" s="39"/>
      <c r="U11" s="39"/>
      <c r="V11" s="39">
        <v>0.5</v>
      </c>
      <c r="W11" s="39"/>
      <c r="X11" s="39"/>
      <c r="Y11" s="39"/>
      <c r="Z11" s="39"/>
      <c r="AA11" s="39"/>
      <c r="AB11" s="39"/>
      <c r="AC11" s="39"/>
      <c r="AD11" s="39"/>
      <c r="AE11" s="39"/>
      <c r="AF11" s="39"/>
      <c r="AG11" s="39"/>
      <c r="AH11" s="39"/>
      <c r="AI11" s="39"/>
      <c r="AJ11" s="39"/>
      <c r="AK11" s="39"/>
      <c r="AL11" s="39"/>
      <c r="AM11" s="39"/>
      <c r="AN11" s="39"/>
      <c r="AO11" s="39"/>
      <c r="AP11" s="39"/>
      <c r="AQ11" s="39"/>
      <c r="AR11" s="39"/>
    </row>
    <row r="12" spans="1:44" x14ac:dyDescent="0.2">
      <c r="A12" s="36">
        <v>1799</v>
      </c>
      <c r="B12" s="39"/>
      <c r="C12" s="39"/>
      <c r="D12" s="39"/>
      <c r="E12" s="39"/>
      <c r="F12" s="39"/>
      <c r="G12" s="39"/>
      <c r="H12" s="39"/>
      <c r="I12" s="39"/>
      <c r="J12" s="39"/>
      <c r="K12" s="39"/>
      <c r="L12" s="39"/>
      <c r="M12" s="39">
        <v>8.3333333333333329E-2</v>
      </c>
      <c r="N12" s="39"/>
      <c r="O12" s="39"/>
      <c r="P12" s="39"/>
      <c r="Q12" s="39"/>
      <c r="R12" s="39"/>
      <c r="S12" s="39"/>
      <c r="T12" s="39">
        <f>1/12</f>
        <v>8.3333333333333329E-2</v>
      </c>
      <c r="U12" s="39"/>
      <c r="V12" s="39"/>
      <c r="W12" s="39"/>
      <c r="X12" s="39">
        <v>0.16666666666666666</v>
      </c>
      <c r="Y12" s="39"/>
      <c r="Z12" s="39"/>
      <c r="AA12" s="39"/>
      <c r="AB12" s="39"/>
      <c r="AC12" s="39"/>
      <c r="AD12" s="39"/>
      <c r="AE12" s="39"/>
      <c r="AF12" s="39"/>
      <c r="AG12" s="39"/>
      <c r="AH12" s="39"/>
      <c r="AI12" s="39"/>
      <c r="AJ12" s="39"/>
      <c r="AK12" s="39"/>
      <c r="AL12" s="39"/>
      <c r="AM12" s="39"/>
      <c r="AN12" s="39"/>
      <c r="AO12" s="39"/>
      <c r="AP12" s="39"/>
      <c r="AQ12" s="39"/>
      <c r="AR12" s="39"/>
    </row>
    <row r="13" spans="1:44" x14ac:dyDescent="0.2">
      <c r="A13" s="36">
        <v>1800</v>
      </c>
      <c r="B13" s="39"/>
      <c r="C13" s="39"/>
      <c r="D13" s="39"/>
      <c r="E13" s="39"/>
      <c r="F13" s="39"/>
      <c r="G13" s="39"/>
      <c r="H13" s="39"/>
      <c r="I13" s="39"/>
      <c r="J13" s="39"/>
      <c r="K13" s="39"/>
      <c r="L13" s="39"/>
      <c r="M13" s="39">
        <v>8.3333333333333329E-2</v>
      </c>
      <c r="N13" s="39"/>
      <c r="O13" s="39"/>
      <c r="P13" s="39"/>
      <c r="Q13" s="39"/>
      <c r="R13" s="39"/>
      <c r="S13" s="39"/>
      <c r="T13" s="39">
        <f>1/12</f>
        <v>8.3333333333333329E-2</v>
      </c>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row>
    <row r="14" spans="1:44" x14ac:dyDescent="0.2">
      <c r="A14" s="36">
        <v>1802</v>
      </c>
      <c r="B14" s="39"/>
      <c r="C14" s="39"/>
      <c r="D14" s="39"/>
      <c r="E14" s="39"/>
      <c r="F14" s="39"/>
      <c r="G14" s="39"/>
      <c r="H14" s="39"/>
      <c r="I14" s="39"/>
      <c r="J14" s="39"/>
      <c r="K14" s="39"/>
      <c r="L14" s="39"/>
      <c r="M14" s="39">
        <v>8.3333333333333329E-2</v>
      </c>
      <c r="N14" s="39"/>
      <c r="O14" s="39"/>
      <c r="P14" s="39"/>
      <c r="Q14" s="39"/>
      <c r="R14" s="39"/>
      <c r="S14" s="39"/>
      <c r="T14" s="39">
        <f>1/12</f>
        <v>8.3333333333333329E-2</v>
      </c>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row>
    <row r="15" spans="1:44" x14ac:dyDescent="0.2">
      <c r="A15" s="36">
        <v>1803</v>
      </c>
      <c r="B15" s="39"/>
      <c r="C15" s="39"/>
      <c r="D15" s="39"/>
      <c r="E15" s="39"/>
      <c r="F15" s="39"/>
      <c r="G15" s="39"/>
      <c r="H15" s="39"/>
      <c r="I15" s="39"/>
      <c r="J15" s="39"/>
      <c r="K15" s="39"/>
      <c r="L15" s="39"/>
      <c r="M15" s="39">
        <v>8.3333333333333329E-2</v>
      </c>
      <c r="N15" s="39"/>
      <c r="O15" s="39"/>
      <c r="P15" s="39"/>
      <c r="Q15" s="39"/>
      <c r="R15" s="39"/>
      <c r="S15" s="39"/>
      <c r="T15" s="39">
        <f>1/12</f>
        <v>8.3333333333333329E-2</v>
      </c>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row>
    <row r="16" spans="1:44" x14ac:dyDescent="0.2">
      <c r="A16" s="36">
        <v>1806</v>
      </c>
      <c r="B16" s="39"/>
      <c r="C16" s="39"/>
      <c r="D16" s="39"/>
      <c r="E16" s="39">
        <f>2/32+1/32+1/32+4/32</f>
        <v>0.25</v>
      </c>
      <c r="F16" s="39"/>
      <c r="G16" s="39"/>
      <c r="H16" s="39"/>
      <c r="I16" s="39"/>
      <c r="J16" s="39"/>
      <c r="K16" s="39"/>
      <c r="L16" s="39"/>
      <c r="M16" s="39"/>
      <c r="N16" s="39"/>
      <c r="O16" s="39"/>
      <c r="P16" s="39"/>
      <c r="Q16" s="39"/>
      <c r="R16" s="39"/>
      <c r="S16" s="39"/>
      <c r="T16" s="39">
        <f>8/32</f>
        <v>0.25</v>
      </c>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row>
    <row r="17" spans="1:44" x14ac:dyDescent="0.2">
      <c r="A17" s="36">
        <v>1830</v>
      </c>
      <c r="B17" s="39"/>
      <c r="C17" s="39"/>
      <c r="D17" s="39"/>
      <c r="E17" s="39"/>
      <c r="F17" s="39"/>
      <c r="G17" s="39"/>
      <c r="H17" s="39"/>
      <c r="I17" s="39"/>
      <c r="J17" s="39"/>
      <c r="K17" s="39">
        <f>1/16+1/16</f>
        <v>0.125</v>
      </c>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row>
    <row r="18" spans="1:44" x14ac:dyDescent="0.2">
      <c r="A18" s="36">
        <v>1884</v>
      </c>
      <c r="B18" s="39"/>
      <c r="C18" s="39"/>
      <c r="D18" s="39"/>
      <c r="E18" s="39"/>
      <c r="F18" s="39"/>
      <c r="G18" s="39"/>
      <c r="H18" s="39"/>
      <c r="I18" s="39"/>
      <c r="J18" s="39"/>
      <c r="K18" s="39">
        <v>8.3333333333333329E-2</v>
      </c>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row>
    <row r="19" spans="1:44" x14ac:dyDescent="0.2">
      <c r="A19" s="36">
        <v>1885</v>
      </c>
      <c r="B19" s="39"/>
      <c r="C19" s="39"/>
      <c r="D19" s="39"/>
      <c r="E19" s="39"/>
      <c r="F19" s="39"/>
      <c r="G19" s="39"/>
      <c r="H19" s="39"/>
      <c r="I19" s="39"/>
      <c r="J19" s="39"/>
      <c r="K19" s="39">
        <v>8.3333333333333329E-2</v>
      </c>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row>
    <row r="20" spans="1:44" x14ac:dyDescent="0.2">
      <c r="A20" s="36">
        <v>1907</v>
      </c>
      <c r="B20" s="39"/>
      <c r="C20" s="39"/>
      <c r="D20" s="39"/>
      <c r="E20" s="39"/>
      <c r="F20" s="39"/>
      <c r="G20" s="39"/>
      <c r="H20" s="39"/>
      <c r="I20" s="39"/>
      <c r="J20" s="39"/>
      <c r="K20" s="39"/>
      <c r="L20" s="39"/>
      <c r="M20" s="39"/>
      <c r="N20" s="39"/>
      <c r="O20" s="39"/>
      <c r="P20" s="39">
        <v>0.25</v>
      </c>
      <c r="Q20" s="39"/>
      <c r="R20" s="39"/>
      <c r="S20" s="39"/>
      <c r="T20" s="39"/>
      <c r="U20" s="39"/>
      <c r="V20" s="39"/>
      <c r="W20" s="39">
        <f>1/6</f>
        <v>0.16666666666666666</v>
      </c>
      <c r="X20" s="39"/>
      <c r="Y20" s="39"/>
      <c r="Z20" s="39"/>
      <c r="AA20" s="39"/>
      <c r="AB20" s="39"/>
      <c r="AC20" s="39"/>
      <c r="AD20" s="39"/>
      <c r="AE20" s="39"/>
      <c r="AF20" s="39"/>
      <c r="AG20" s="39"/>
      <c r="AH20" s="39"/>
      <c r="AI20" s="39"/>
      <c r="AJ20" s="39"/>
      <c r="AK20" s="39"/>
      <c r="AL20" s="39"/>
      <c r="AM20" s="39"/>
      <c r="AN20" s="39"/>
      <c r="AO20" s="39"/>
      <c r="AP20" s="39"/>
      <c r="AQ20" s="39"/>
      <c r="AR20" s="39"/>
    </row>
    <row r="21" spans="1:44" x14ac:dyDescent="0.2">
      <c r="A21" s="36">
        <v>1912</v>
      </c>
      <c r="B21" s="39"/>
      <c r="C21" s="39"/>
      <c r="D21" s="39"/>
      <c r="E21" s="39"/>
      <c r="F21" s="39"/>
      <c r="G21" s="39"/>
      <c r="H21" s="39"/>
      <c r="I21" s="39"/>
      <c r="J21" s="39"/>
      <c r="K21" s="39"/>
      <c r="L21" s="39"/>
      <c r="M21" s="39"/>
      <c r="N21" s="39"/>
      <c r="O21" s="39"/>
      <c r="P21" s="39"/>
      <c r="Q21" s="39"/>
      <c r="R21" s="39"/>
      <c r="S21" s="39">
        <f>9/36</f>
        <v>0.25</v>
      </c>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row>
    <row r="22" spans="1:44" x14ac:dyDescent="0.2">
      <c r="A22" s="36" t="s">
        <v>337</v>
      </c>
      <c r="B22" s="39"/>
      <c r="C22" s="39"/>
      <c r="D22" s="39"/>
      <c r="E22" s="39">
        <f>1/2+1/2</f>
        <v>1</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row>
    <row r="23" spans="1:44" x14ac:dyDescent="0.2">
      <c r="A23" s="36" t="s">
        <v>341</v>
      </c>
      <c r="B23" s="39"/>
      <c r="C23" s="39"/>
      <c r="D23" s="39"/>
      <c r="E23" s="39"/>
      <c r="F23" s="39"/>
      <c r="G23" s="39"/>
      <c r="H23" s="39"/>
      <c r="I23" s="39"/>
      <c r="J23" s="39"/>
      <c r="K23" s="39"/>
      <c r="L23" s="39"/>
      <c r="M23" s="39"/>
      <c r="N23" s="39"/>
      <c r="O23" s="39"/>
      <c r="P23" s="39"/>
      <c r="Q23" s="39">
        <f>32/160+32/160</f>
        <v>0.4</v>
      </c>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row>
    <row r="24" spans="1:44" x14ac:dyDescent="0.2">
      <c r="A24" s="42" t="s">
        <v>433</v>
      </c>
      <c r="B24" s="39"/>
      <c r="C24" s="39"/>
      <c r="D24" s="39"/>
      <c r="E24" s="39"/>
      <c r="F24" s="39"/>
      <c r="G24" s="39"/>
      <c r="H24" s="39"/>
      <c r="I24" s="39"/>
      <c r="J24" s="39"/>
      <c r="K24" s="39"/>
      <c r="L24" s="39"/>
      <c r="M24" s="39"/>
      <c r="N24" s="39"/>
      <c r="O24" s="39"/>
      <c r="P24" s="39"/>
      <c r="Q24" s="39"/>
      <c r="R24" s="39"/>
      <c r="S24" s="39"/>
      <c r="T24" s="39"/>
      <c r="U24" s="39"/>
      <c r="V24" s="39"/>
      <c r="W24" s="39">
        <f>1/12+1/12+1/12+1/12</f>
        <v>0.33333333333333331</v>
      </c>
      <c r="X24" s="39"/>
      <c r="Y24" s="39"/>
      <c r="Z24" s="39"/>
      <c r="AA24" s="39"/>
      <c r="AB24" s="39"/>
      <c r="AC24" s="39"/>
      <c r="AD24" s="39"/>
      <c r="AE24" s="39"/>
      <c r="AF24" s="39"/>
      <c r="AG24" s="39"/>
      <c r="AH24" s="39"/>
      <c r="AI24" s="39"/>
      <c r="AJ24" s="39"/>
      <c r="AK24" s="39"/>
      <c r="AL24" s="39"/>
      <c r="AM24" s="39"/>
      <c r="AN24" s="39"/>
      <c r="AO24" s="39"/>
      <c r="AP24" s="39"/>
      <c r="AQ24" s="39"/>
      <c r="AR24" s="39"/>
    </row>
    <row r="25" spans="1:44" x14ac:dyDescent="0.2">
      <c r="A25" s="42" t="s">
        <v>420</v>
      </c>
      <c r="B25" s="39"/>
      <c r="C25" s="39"/>
      <c r="D25" s="39"/>
      <c r="E25" s="39"/>
      <c r="F25" s="39"/>
      <c r="G25" s="39"/>
      <c r="H25" s="39"/>
      <c r="I25" s="39"/>
      <c r="J25" s="39"/>
      <c r="K25" s="39"/>
      <c r="L25" s="39"/>
      <c r="M25" s="39"/>
      <c r="N25" s="39"/>
      <c r="O25" s="39"/>
      <c r="P25" s="39"/>
      <c r="Q25" s="39"/>
      <c r="R25" s="39"/>
      <c r="S25" s="39">
        <f>9/36</f>
        <v>0.25</v>
      </c>
      <c r="T25" s="39"/>
      <c r="U25" s="39"/>
      <c r="V25" s="39"/>
      <c r="W25" s="39">
        <f>1/510+1/510</f>
        <v>3.9215686274509803E-3</v>
      </c>
      <c r="X25" s="39"/>
      <c r="Y25" s="39"/>
      <c r="Z25" s="39"/>
      <c r="AA25" s="39"/>
      <c r="AB25" s="39"/>
      <c r="AC25" s="39"/>
      <c r="AD25" s="39"/>
      <c r="AE25" s="39"/>
      <c r="AF25" s="39"/>
      <c r="AG25" s="39"/>
      <c r="AH25" s="39"/>
      <c r="AI25" s="39"/>
      <c r="AJ25" s="39"/>
      <c r="AK25" s="39"/>
      <c r="AL25" s="39"/>
      <c r="AM25" s="39"/>
      <c r="AN25" s="39"/>
      <c r="AO25" s="39"/>
      <c r="AP25" s="39"/>
      <c r="AQ25" s="39"/>
      <c r="AR25" s="39"/>
    </row>
    <row r="26" spans="1:44" x14ac:dyDescent="0.2">
      <c r="A26" s="36" t="s">
        <v>401</v>
      </c>
      <c r="B26" s="39"/>
      <c r="C26" s="39"/>
      <c r="D26" s="39"/>
      <c r="E26" s="39"/>
      <c r="F26" s="39"/>
      <c r="G26" s="39"/>
      <c r="H26" s="39"/>
      <c r="I26" s="39"/>
      <c r="J26" s="39"/>
      <c r="K26" s="39"/>
      <c r="L26" s="39"/>
      <c r="M26" s="39"/>
      <c r="N26" s="39"/>
      <c r="O26" s="39">
        <f>15/735+4/1960+15/735</f>
        <v>4.2857142857142858E-2</v>
      </c>
      <c r="P26" s="39"/>
      <c r="Q26" s="39"/>
      <c r="R26" s="39"/>
      <c r="S26" s="39">
        <f>15/735+4/1960+15/735</f>
        <v>4.2857142857142858E-2</v>
      </c>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row>
    <row r="27" spans="1:44" x14ac:dyDescent="0.2">
      <c r="A27" s="42" t="s">
        <v>386</v>
      </c>
      <c r="B27" s="39"/>
      <c r="C27" s="39"/>
      <c r="D27" s="39"/>
      <c r="E27" s="39"/>
      <c r="F27" s="39"/>
      <c r="G27" s="39"/>
      <c r="H27" s="39"/>
      <c r="I27" s="39"/>
      <c r="J27" s="39"/>
      <c r="K27" s="39"/>
      <c r="L27" s="39">
        <v>0.25</v>
      </c>
      <c r="M27" s="39"/>
      <c r="N27" s="39"/>
      <c r="O27" s="39"/>
      <c r="P27" s="39"/>
      <c r="Q27" s="39"/>
      <c r="R27" s="39"/>
      <c r="S27" s="39"/>
      <c r="T27" s="39"/>
      <c r="U27" s="39"/>
      <c r="V27" s="39">
        <v>0.25</v>
      </c>
      <c r="W27" s="39"/>
      <c r="X27" s="39"/>
      <c r="Y27" s="39"/>
      <c r="Z27" s="39"/>
      <c r="AA27" s="39"/>
      <c r="AB27" s="39"/>
      <c r="AC27" s="39"/>
      <c r="AD27" s="39"/>
      <c r="AE27" s="39"/>
      <c r="AF27" s="39"/>
      <c r="AG27" s="39"/>
      <c r="AH27" s="39"/>
      <c r="AI27" s="39"/>
      <c r="AJ27" s="39"/>
      <c r="AK27" s="39"/>
      <c r="AL27" s="39"/>
      <c r="AM27" s="39"/>
      <c r="AN27" s="39"/>
      <c r="AO27" s="39"/>
      <c r="AP27" s="39"/>
      <c r="AQ27" s="39"/>
      <c r="AR27" s="39"/>
    </row>
    <row r="28" spans="1:44" x14ac:dyDescent="0.2">
      <c r="A28" s="42" t="s">
        <v>367</v>
      </c>
      <c r="B28" s="39"/>
      <c r="C28" s="39"/>
      <c r="D28" s="39"/>
      <c r="E28" s="39"/>
      <c r="F28" s="39"/>
      <c r="G28" s="39">
        <v>0.25</v>
      </c>
      <c r="H28" s="39"/>
      <c r="I28" s="39">
        <f>1/24+1/24+1/24+1/24+1/24+1/24+1/24+1/24+1/24</f>
        <v>0.375</v>
      </c>
      <c r="J28" s="39">
        <v>0.125</v>
      </c>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row>
    <row r="29" spans="1:44" x14ac:dyDescent="0.2">
      <c r="A29" s="42" t="s">
        <v>387</v>
      </c>
      <c r="B29" s="39"/>
      <c r="C29" s="39"/>
      <c r="D29" s="39"/>
      <c r="E29" s="39"/>
      <c r="F29" s="39"/>
      <c r="G29" s="39"/>
      <c r="H29" s="39"/>
      <c r="I29" s="39"/>
      <c r="J29" s="39"/>
      <c r="K29" s="39"/>
      <c r="L29" s="39">
        <v>0.25</v>
      </c>
      <c r="M29" s="39"/>
      <c r="N29" s="39"/>
      <c r="O29" s="39"/>
      <c r="P29" s="39"/>
      <c r="Q29" s="39"/>
      <c r="R29" s="39"/>
      <c r="S29" s="39"/>
      <c r="T29" s="39"/>
      <c r="U29" s="39"/>
      <c r="V29" s="39">
        <v>0.25</v>
      </c>
      <c r="W29" s="39"/>
      <c r="X29" s="39"/>
      <c r="Y29" s="39"/>
      <c r="Z29" s="39"/>
      <c r="AA29" s="39"/>
      <c r="AB29" s="39"/>
      <c r="AC29" s="39"/>
      <c r="AD29" s="39"/>
      <c r="AE29" s="39"/>
      <c r="AF29" s="39"/>
      <c r="AG29" s="39"/>
      <c r="AH29" s="39"/>
      <c r="AI29" s="39"/>
      <c r="AJ29" s="39"/>
      <c r="AK29" s="39"/>
      <c r="AL29" s="39"/>
      <c r="AM29" s="39"/>
      <c r="AN29" s="39"/>
      <c r="AO29" s="39"/>
      <c r="AP29" s="39"/>
      <c r="AQ29" s="39"/>
      <c r="AR29" s="39"/>
    </row>
    <row r="30" spans="1:44" x14ac:dyDescent="0.2">
      <c r="A30" s="42" t="s">
        <v>368</v>
      </c>
      <c r="B30" s="39"/>
      <c r="C30" s="39"/>
      <c r="D30" s="39"/>
      <c r="E30" s="39"/>
      <c r="F30" s="39"/>
      <c r="G30" s="39">
        <v>0.25</v>
      </c>
      <c r="H30" s="39"/>
      <c r="I30" s="39">
        <f>1/24+1/24+1/24+1/24+1/24+1/24+1/24+1/24+1/24</f>
        <v>0.375</v>
      </c>
      <c r="J30" s="39">
        <v>0.125</v>
      </c>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row>
    <row r="31" spans="1:44" x14ac:dyDescent="0.2">
      <c r="A31" s="42" t="s">
        <v>388</v>
      </c>
      <c r="B31" s="39"/>
      <c r="C31" s="39"/>
      <c r="D31" s="39"/>
      <c r="E31" s="39"/>
      <c r="F31" s="39"/>
      <c r="G31" s="39"/>
      <c r="H31" s="39"/>
      <c r="I31" s="39"/>
      <c r="J31" s="39"/>
      <c r="K31" s="39"/>
      <c r="L31" s="39">
        <v>0.25</v>
      </c>
      <c r="M31" s="39"/>
      <c r="N31" s="39"/>
      <c r="O31" s="39"/>
      <c r="P31" s="39"/>
      <c r="Q31" s="39"/>
      <c r="R31" s="39"/>
      <c r="S31" s="39"/>
      <c r="T31" s="39"/>
      <c r="U31" s="39"/>
      <c r="V31" s="39">
        <v>0.25</v>
      </c>
      <c r="W31" s="39"/>
      <c r="X31" s="39"/>
      <c r="Y31" s="39"/>
      <c r="Z31" s="39"/>
      <c r="AA31" s="39"/>
      <c r="AB31" s="39"/>
      <c r="AC31" s="39"/>
      <c r="AD31" s="39"/>
      <c r="AE31" s="39"/>
      <c r="AF31" s="39"/>
      <c r="AG31" s="39"/>
      <c r="AH31" s="39"/>
      <c r="AI31" s="39"/>
      <c r="AJ31" s="39"/>
      <c r="AK31" s="39"/>
      <c r="AL31" s="39"/>
      <c r="AM31" s="39"/>
      <c r="AN31" s="39"/>
      <c r="AO31" s="39"/>
      <c r="AP31" s="39"/>
      <c r="AQ31" s="39"/>
      <c r="AR31" s="39"/>
    </row>
    <row r="32" spans="1:44" x14ac:dyDescent="0.2">
      <c r="A32" s="42" t="s">
        <v>369</v>
      </c>
      <c r="B32" s="39"/>
      <c r="C32" s="39"/>
      <c r="D32" s="39"/>
      <c r="E32" s="39"/>
      <c r="F32" s="39"/>
      <c r="G32" s="39">
        <v>0.25</v>
      </c>
      <c r="H32" s="39"/>
      <c r="I32" s="39">
        <f>1/24+1/24+1/24+1/24+1/24+1/24+1/24+1/24+1/24</f>
        <v>0.375</v>
      </c>
      <c r="J32" s="39">
        <v>0.125</v>
      </c>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row>
    <row r="33" spans="1:44" x14ac:dyDescent="0.2">
      <c r="A33" s="36" t="s">
        <v>422</v>
      </c>
      <c r="B33" s="39"/>
      <c r="C33" s="39"/>
      <c r="D33" s="39"/>
      <c r="E33" s="39"/>
      <c r="F33" s="39"/>
      <c r="G33" s="39"/>
      <c r="H33" s="39"/>
      <c r="I33" s="39"/>
      <c r="J33" s="39"/>
      <c r="K33" s="39"/>
      <c r="L33" s="39"/>
      <c r="M33" s="39"/>
      <c r="N33" s="39"/>
      <c r="O33" s="39"/>
      <c r="P33" s="39"/>
      <c r="Q33" s="39"/>
      <c r="R33" s="39"/>
      <c r="S33" s="39">
        <f>9/36</f>
        <v>0.25</v>
      </c>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row>
    <row r="34" spans="1:44" x14ac:dyDescent="0.2">
      <c r="A34" s="42" t="s">
        <v>434</v>
      </c>
      <c r="B34" s="39"/>
      <c r="C34" s="39"/>
      <c r="D34" s="39"/>
      <c r="E34" s="39"/>
      <c r="F34" s="39"/>
      <c r="G34" s="39"/>
      <c r="H34" s="39"/>
      <c r="I34" s="39"/>
      <c r="J34" s="39"/>
      <c r="K34" s="39"/>
      <c r="L34" s="39"/>
      <c r="M34" s="39"/>
      <c r="N34" s="39"/>
      <c r="O34" s="39"/>
      <c r="P34" s="39"/>
      <c r="Q34" s="39"/>
      <c r="R34" s="39"/>
      <c r="S34" s="39"/>
      <c r="T34" s="39"/>
      <c r="U34" s="39"/>
      <c r="V34" s="39"/>
      <c r="W34" s="39">
        <f>1/6+1/6+1/6+1/6</f>
        <v>0.66666666666666663</v>
      </c>
      <c r="X34" s="39"/>
      <c r="Y34" s="39"/>
      <c r="Z34" s="39"/>
      <c r="AA34" s="39"/>
      <c r="AB34" s="39"/>
      <c r="AC34" s="39"/>
      <c r="AD34" s="39"/>
      <c r="AE34" s="39"/>
      <c r="AF34" s="39"/>
      <c r="AG34" s="39"/>
      <c r="AH34" s="39"/>
      <c r="AI34" s="39"/>
      <c r="AJ34" s="39"/>
      <c r="AK34" s="39"/>
      <c r="AL34" s="39"/>
      <c r="AM34" s="39"/>
      <c r="AN34" s="39"/>
      <c r="AO34" s="39"/>
      <c r="AP34" s="39"/>
      <c r="AQ34" s="39"/>
      <c r="AR34" s="39"/>
    </row>
    <row r="35" spans="1:44" x14ac:dyDescent="0.2">
      <c r="A35" s="42" t="s">
        <v>423</v>
      </c>
      <c r="B35" s="39"/>
      <c r="C35" s="39"/>
      <c r="D35" s="39"/>
      <c r="E35" s="39"/>
      <c r="F35" s="39"/>
      <c r="G35" s="39"/>
      <c r="H35" s="39"/>
      <c r="I35" s="39"/>
      <c r="J35" s="39"/>
      <c r="K35" s="39"/>
      <c r="L35" s="39"/>
      <c r="M35" s="39"/>
      <c r="N35" s="39"/>
      <c r="O35" s="39"/>
      <c r="P35" s="39"/>
      <c r="Q35" s="39"/>
      <c r="R35" s="39"/>
      <c r="S35" s="39">
        <f>9/36</f>
        <v>0.25</v>
      </c>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row>
    <row r="36" spans="1:44" x14ac:dyDescent="0.2">
      <c r="A36" s="42" t="s">
        <v>344</v>
      </c>
      <c r="B36" s="39"/>
      <c r="C36" s="39"/>
      <c r="D36" s="39"/>
      <c r="E36" s="39"/>
      <c r="F36" s="39">
        <v>1.1764705882352941E-2</v>
      </c>
      <c r="G36" s="39"/>
      <c r="H36" s="39">
        <f>1/8500+1/340</f>
        <v>3.0588235294117649E-3</v>
      </c>
      <c r="I36" s="39"/>
      <c r="J36" s="39"/>
      <c r="K36" s="39">
        <f>1/2040+1/170+1/170</f>
        <v>1.2254901960784314E-2</v>
      </c>
      <c r="L36" s="39">
        <v>5.8823529411764705E-3</v>
      </c>
      <c r="M36" s="39">
        <f>1/1360</f>
        <v>7.3529411764705881E-4</v>
      </c>
      <c r="N36" s="39">
        <f>1/1020+8/1275</f>
        <v>7.2549019607843135E-3</v>
      </c>
      <c r="O36" s="39">
        <f>1/170+1/935+1/935</f>
        <v>8.0213903743315516E-3</v>
      </c>
      <c r="P36" s="39">
        <v>2.9411764705882353E-3</v>
      </c>
      <c r="Q36" s="39">
        <v>2.9411764705882353E-3</v>
      </c>
      <c r="R36" s="39"/>
      <c r="S36" s="39"/>
      <c r="T36" s="39"/>
      <c r="U36" s="39"/>
      <c r="V36" s="39">
        <v>5.8823529411764705E-3</v>
      </c>
      <c r="W36" s="39">
        <f>1/510+1/510</f>
        <v>3.9215686274509803E-3</v>
      </c>
      <c r="X36" s="39">
        <v>5.8823529411764705E-3</v>
      </c>
      <c r="Y36" s="39">
        <v>1.9607843137254902E-3</v>
      </c>
      <c r="Z36" s="39">
        <f>1/1360+1/680</f>
        <v>2.2058823529411764E-3</v>
      </c>
      <c r="AA36" s="39">
        <f>1/680</f>
        <v>1.4705882352941176E-3</v>
      </c>
      <c r="AB36" s="39">
        <f>1/170+1/170</f>
        <v>1.1764705882352941E-2</v>
      </c>
      <c r="AC36" s="39"/>
      <c r="AD36" s="39"/>
      <c r="AE36" s="39"/>
      <c r="AF36" s="39"/>
      <c r="AG36" s="39"/>
      <c r="AH36" s="39"/>
      <c r="AI36" s="39"/>
      <c r="AJ36" s="39"/>
      <c r="AK36" s="39"/>
      <c r="AL36" s="39"/>
      <c r="AM36" s="39"/>
      <c r="AN36" s="39"/>
      <c r="AO36" s="39"/>
      <c r="AP36" s="39"/>
      <c r="AQ36" s="39"/>
      <c r="AR36" s="39"/>
    </row>
    <row r="37" spans="1:44" x14ac:dyDescent="0.2">
      <c r="A37" s="42" t="s">
        <v>345</v>
      </c>
      <c r="B37" s="39"/>
      <c r="C37" s="39"/>
      <c r="D37" s="39"/>
      <c r="E37" s="39"/>
      <c r="F37" s="39">
        <v>1.1764705882352941E-2</v>
      </c>
      <c r="G37" s="39"/>
      <c r="H37" s="39">
        <f>1/8500+1/340</f>
        <v>3.0588235294117649E-3</v>
      </c>
      <c r="I37" s="39"/>
      <c r="J37" s="39"/>
      <c r="K37" s="39">
        <f>1/2040+1/170+1/170</f>
        <v>1.2254901960784314E-2</v>
      </c>
      <c r="L37" s="39"/>
      <c r="M37" s="39">
        <f>1/1360</f>
        <v>7.3529411764705881E-4</v>
      </c>
      <c r="N37" s="39">
        <f>1/1020+8/1275</f>
        <v>7.2549019607843135E-3</v>
      </c>
      <c r="O37" s="39">
        <f>1/170+1/935+1/935</f>
        <v>8.0213903743315516E-3</v>
      </c>
      <c r="P37" s="39">
        <v>2.9411764705882353E-3</v>
      </c>
      <c r="Q37" s="39">
        <v>2.9411764705882353E-3</v>
      </c>
      <c r="R37" s="39"/>
      <c r="S37" s="39">
        <f>1/935+1/935</f>
        <v>2.1390374331550803E-3</v>
      </c>
      <c r="T37" s="39"/>
      <c r="U37" s="39"/>
      <c r="V37" s="39">
        <v>5.8823529411764705E-3</v>
      </c>
      <c r="W37" s="39">
        <f>1/510+1/510</f>
        <v>3.9215686274509803E-3</v>
      </c>
      <c r="X37" s="39">
        <v>5.8823529411764705E-3</v>
      </c>
      <c r="Y37" s="39">
        <v>1.9607843137254902E-3</v>
      </c>
      <c r="Z37" s="39">
        <f>1/1360+1/680</f>
        <v>2.2058823529411764E-3</v>
      </c>
      <c r="AA37" s="39">
        <f>1/680</f>
        <v>1.4705882352941176E-3</v>
      </c>
      <c r="AB37" s="39">
        <f>1/170+1/170</f>
        <v>1.1764705882352941E-2</v>
      </c>
      <c r="AC37" s="39"/>
      <c r="AD37" s="39"/>
      <c r="AE37" s="39"/>
      <c r="AF37" s="39"/>
      <c r="AG37" s="39"/>
      <c r="AH37" s="39"/>
      <c r="AI37" s="39"/>
      <c r="AJ37" s="39"/>
      <c r="AK37" s="39"/>
      <c r="AL37" s="39"/>
      <c r="AM37" s="39"/>
      <c r="AN37" s="39"/>
      <c r="AO37" s="39"/>
      <c r="AP37" s="39"/>
      <c r="AQ37" s="39"/>
      <c r="AR37" s="39"/>
    </row>
    <row r="38" spans="1:44" x14ac:dyDescent="0.2">
      <c r="A38" s="42" t="s">
        <v>346</v>
      </c>
      <c r="B38" s="39"/>
      <c r="C38" s="39"/>
      <c r="D38" s="39"/>
      <c r="E38" s="39"/>
      <c r="F38" s="39">
        <v>1.1764705882352941E-2</v>
      </c>
      <c r="G38" s="39"/>
      <c r="H38" s="39">
        <f>1/8500+1/340</f>
        <v>3.0588235294117649E-3</v>
      </c>
      <c r="I38" s="39"/>
      <c r="J38" s="39"/>
      <c r="K38" s="39">
        <f>1/2040+1/170+1/170</f>
        <v>1.2254901960784314E-2</v>
      </c>
      <c r="L38" s="39">
        <v>5.8823529411764705E-3</v>
      </c>
      <c r="M38" s="39">
        <f>1/1360</f>
        <v>7.3529411764705881E-4</v>
      </c>
      <c r="N38" s="39">
        <f>1/1020+8/1275</f>
        <v>7.2549019607843135E-3</v>
      </c>
      <c r="O38" s="39">
        <f>1/170+1/935+1/935</f>
        <v>8.0213903743315516E-3</v>
      </c>
      <c r="P38" s="39">
        <v>2.9411764705882353E-3</v>
      </c>
      <c r="Q38" s="39">
        <v>2.9411764705882353E-3</v>
      </c>
      <c r="R38" s="39"/>
      <c r="S38" s="39">
        <f>1/935+1/935</f>
        <v>2.1390374331550803E-3</v>
      </c>
      <c r="T38" s="39"/>
      <c r="U38" s="39"/>
      <c r="V38" s="39">
        <v>5.8823529411764705E-3</v>
      </c>
      <c r="W38" s="39">
        <f>1/510+1/510</f>
        <v>3.9215686274509803E-3</v>
      </c>
      <c r="X38" s="39">
        <v>5.8823529411764705E-3</v>
      </c>
      <c r="Y38" s="39">
        <v>1.9607843137254902E-3</v>
      </c>
      <c r="Z38" s="39">
        <f>1/1360+1/680</f>
        <v>2.2058823529411764E-3</v>
      </c>
      <c r="AA38" s="39">
        <f>1/680</f>
        <v>1.4705882352941176E-3</v>
      </c>
      <c r="AB38" s="39">
        <f>1/170+1/170</f>
        <v>1.1764705882352941E-2</v>
      </c>
      <c r="AC38" s="39"/>
      <c r="AD38" s="39"/>
      <c r="AE38" s="39"/>
      <c r="AF38" s="39"/>
      <c r="AG38" s="39"/>
      <c r="AH38" s="39"/>
      <c r="AI38" s="39"/>
      <c r="AJ38" s="39"/>
      <c r="AK38" s="39"/>
      <c r="AL38" s="39"/>
      <c r="AM38" s="39"/>
      <c r="AN38" s="39"/>
      <c r="AO38" s="39"/>
      <c r="AP38" s="39"/>
      <c r="AQ38" s="39"/>
      <c r="AR38" s="39"/>
    </row>
    <row r="39" spans="1:44" x14ac:dyDescent="0.2">
      <c r="A39" s="42" t="s">
        <v>347</v>
      </c>
      <c r="B39" s="39"/>
      <c r="C39" s="39"/>
      <c r="D39" s="39"/>
      <c r="E39" s="39"/>
      <c r="F39" s="39">
        <v>1.1764705882352941E-2</v>
      </c>
      <c r="G39" s="39"/>
      <c r="H39" s="39">
        <f>1/8500+1/340</f>
        <v>3.0588235294117649E-3</v>
      </c>
      <c r="I39" s="39"/>
      <c r="J39" s="39"/>
      <c r="K39" s="39">
        <f>1/2040+1/170+1/170</f>
        <v>1.2254901960784314E-2</v>
      </c>
      <c r="L39" s="39">
        <v>5.8823529411764705E-3</v>
      </c>
      <c r="M39" s="39">
        <f>1/1360</f>
        <v>7.3529411764705881E-4</v>
      </c>
      <c r="N39" s="39">
        <f>1/1020+8/1275</f>
        <v>7.2549019607843135E-3</v>
      </c>
      <c r="O39" s="39">
        <f>1/170+1/935+1/935</f>
        <v>8.0213903743315516E-3</v>
      </c>
      <c r="P39" s="39">
        <v>2.9411764705882353E-3</v>
      </c>
      <c r="Q39" s="39">
        <v>2.9411764705882353E-3</v>
      </c>
      <c r="R39" s="39"/>
      <c r="S39" s="39">
        <f>1/935+1/935</f>
        <v>2.1390374331550803E-3</v>
      </c>
      <c r="T39" s="39"/>
      <c r="U39" s="39"/>
      <c r="V39" s="39">
        <v>5.8823529411764705E-3</v>
      </c>
      <c r="W39" s="39">
        <f>1/510+1/510</f>
        <v>3.9215686274509803E-3</v>
      </c>
      <c r="X39" s="39">
        <v>5.8823529411764705E-3</v>
      </c>
      <c r="Y39" s="39">
        <v>1.9607843137254902E-3</v>
      </c>
      <c r="Z39" s="39">
        <f>1/1360+1/680</f>
        <v>2.2058823529411764E-3</v>
      </c>
      <c r="AA39" s="39"/>
      <c r="AB39" s="39">
        <f>1/170+1/170</f>
        <v>1.1764705882352941E-2</v>
      </c>
      <c r="AC39" s="39"/>
      <c r="AD39" s="39"/>
      <c r="AE39" s="39"/>
      <c r="AF39" s="39"/>
      <c r="AG39" s="39"/>
      <c r="AH39" s="39"/>
      <c r="AI39" s="39"/>
      <c r="AJ39" s="39"/>
      <c r="AK39" s="39"/>
      <c r="AL39" s="39"/>
      <c r="AM39" s="39"/>
      <c r="AN39" s="39"/>
      <c r="AO39" s="39"/>
      <c r="AP39" s="39"/>
      <c r="AQ39" s="39"/>
      <c r="AR39" s="39"/>
    </row>
    <row r="40" spans="1:44" x14ac:dyDescent="0.2">
      <c r="A40" s="42" t="s">
        <v>430</v>
      </c>
      <c r="B40" s="39"/>
      <c r="C40" s="39"/>
      <c r="D40" s="39"/>
      <c r="E40" s="39"/>
      <c r="F40" s="39"/>
      <c r="G40" s="39"/>
      <c r="H40" s="39"/>
      <c r="I40" s="39"/>
      <c r="J40" s="39"/>
      <c r="K40" s="39"/>
      <c r="L40" s="39"/>
      <c r="M40" s="39"/>
      <c r="N40" s="39"/>
      <c r="O40" s="39"/>
      <c r="P40" s="39"/>
      <c r="Q40" s="39"/>
      <c r="R40" s="39"/>
      <c r="S40" s="39"/>
      <c r="T40" s="39">
        <f>1/4</f>
        <v>0.25</v>
      </c>
      <c r="U40" s="39">
        <f>1/8+1/8</f>
        <v>0.25</v>
      </c>
      <c r="V40" s="39"/>
      <c r="W40" s="39"/>
      <c r="X40" s="39"/>
      <c r="Y40" s="39"/>
      <c r="Z40" s="39"/>
      <c r="AA40" s="39"/>
      <c r="AB40" s="39"/>
      <c r="AC40" s="39"/>
      <c r="AD40" s="39"/>
      <c r="AE40" s="39"/>
      <c r="AF40" s="39"/>
      <c r="AG40" s="39"/>
      <c r="AH40" s="39"/>
      <c r="AI40" s="39"/>
      <c r="AJ40" s="39"/>
      <c r="AK40" s="39"/>
      <c r="AL40" s="39"/>
      <c r="AM40" s="39"/>
      <c r="AN40" s="39"/>
      <c r="AO40" s="39"/>
      <c r="AP40" s="39"/>
      <c r="AQ40" s="39"/>
      <c r="AR40" s="39"/>
    </row>
    <row r="41" spans="1:44" x14ac:dyDescent="0.2">
      <c r="A41" s="42" t="s">
        <v>431</v>
      </c>
      <c r="B41" s="39"/>
      <c r="C41" s="39"/>
      <c r="D41" s="39"/>
      <c r="E41" s="39"/>
      <c r="F41" s="39"/>
      <c r="G41" s="39"/>
      <c r="H41" s="39"/>
      <c r="I41" s="39"/>
      <c r="J41" s="39"/>
      <c r="K41" s="39"/>
      <c r="L41" s="39"/>
      <c r="M41" s="39"/>
      <c r="N41" s="39"/>
      <c r="O41" s="39"/>
      <c r="P41" s="39"/>
      <c r="Q41" s="39"/>
      <c r="R41" s="39"/>
      <c r="S41" s="39"/>
      <c r="T41" s="39">
        <f>1/4</f>
        <v>0.25</v>
      </c>
      <c r="U41" s="39">
        <f>1/8+1/8</f>
        <v>0.25</v>
      </c>
      <c r="V41" s="39"/>
      <c r="W41" s="39"/>
      <c r="X41" s="39"/>
      <c r="Y41" s="39"/>
      <c r="Z41" s="39"/>
      <c r="AA41" s="39"/>
      <c r="AB41" s="39"/>
      <c r="AC41" s="39"/>
      <c r="AD41" s="39"/>
      <c r="AE41" s="39"/>
      <c r="AF41" s="39"/>
      <c r="AG41" s="39"/>
      <c r="AH41" s="39"/>
      <c r="AI41" s="39"/>
      <c r="AJ41" s="39"/>
      <c r="AK41" s="39"/>
      <c r="AL41" s="39"/>
      <c r="AM41" s="39"/>
      <c r="AN41" s="39"/>
      <c r="AO41" s="39"/>
      <c r="AP41" s="39"/>
      <c r="AQ41" s="39"/>
      <c r="AR41" s="39"/>
    </row>
    <row r="42" spans="1:44" x14ac:dyDescent="0.2">
      <c r="A42" s="42" t="s">
        <v>432</v>
      </c>
      <c r="B42" s="39"/>
      <c r="C42" s="39"/>
      <c r="D42" s="39"/>
      <c r="E42" s="39"/>
      <c r="F42" s="39"/>
      <c r="G42" s="39"/>
      <c r="H42" s="39"/>
      <c r="I42" s="39"/>
      <c r="J42" s="39"/>
      <c r="K42" s="39"/>
      <c r="L42" s="39"/>
      <c r="M42" s="39"/>
      <c r="N42" s="39"/>
      <c r="O42" s="39"/>
      <c r="P42" s="39"/>
      <c r="Q42" s="39"/>
      <c r="R42" s="39"/>
      <c r="S42" s="39"/>
      <c r="T42" s="39">
        <f>1/4</f>
        <v>0.25</v>
      </c>
      <c r="U42" s="39">
        <f>1/8+1/8</f>
        <v>0.25</v>
      </c>
      <c r="V42" s="39"/>
      <c r="W42" s="39"/>
      <c r="X42" s="39"/>
      <c r="Y42" s="39"/>
      <c r="Z42" s="39"/>
      <c r="AA42" s="39"/>
      <c r="AB42" s="39"/>
      <c r="AC42" s="39"/>
      <c r="AD42" s="39"/>
      <c r="AE42" s="39"/>
      <c r="AF42" s="39"/>
      <c r="AG42" s="39"/>
      <c r="AH42" s="39"/>
      <c r="AI42" s="39"/>
      <c r="AJ42" s="39"/>
      <c r="AK42" s="39"/>
      <c r="AL42" s="39"/>
      <c r="AM42" s="39"/>
      <c r="AN42" s="39"/>
      <c r="AO42" s="39"/>
      <c r="AP42" s="39"/>
      <c r="AQ42" s="39"/>
      <c r="AR42" s="39"/>
    </row>
    <row r="43" spans="1:44" x14ac:dyDescent="0.2">
      <c r="A43" s="36" t="s">
        <v>327</v>
      </c>
      <c r="B43" s="39"/>
      <c r="C43" s="39">
        <f>1/4+1/8+1/16</f>
        <v>0.4375</v>
      </c>
      <c r="D43" s="39"/>
      <c r="E43" s="39"/>
      <c r="F43" s="39">
        <f>1/40+1/40</f>
        <v>0.05</v>
      </c>
      <c r="G43" s="39"/>
      <c r="H43" s="39"/>
      <c r="I43" s="39"/>
      <c r="J43" s="39"/>
      <c r="K43" s="39"/>
      <c r="L43" s="39"/>
      <c r="M43" s="39"/>
      <c r="N43" s="39"/>
      <c r="O43" s="39"/>
      <c r="P43" s="39"/>
      <c r="Q43" s="39"/>
      <c r="R43" s="39"/>
      <c r="S43" s="39"/>
      <c r="T43" s="39"/>
      <c r="U43" s="39"/>
      <c r="V43" s="39"/>
      <c r="W43" s="39"/>
      <c r="X43" s="39">
        <f>1/4+1/20</f>
        <v>0.3</v>
      </c>
      <c r="Y43" s="39"/>
      <c r="Z43" s="39"/>
      <c r="AA43" s="39"/>
      <c r="AB43" s="39"/>
      <c r="AC43" s="39"/>
      <c r="AD43" s="39"/>
      <c r="AE43" s="39"/>
      <c r="AF43" s="39"/>
      <c r="AG43" s="39"/>
      <c r="AH43" s="39"/>
      <c r="AI43" s="39"/>
      <c r="AJ43" s="39"/>
      <c r="AK43" s="39"/>
      <c r="AL43" s="39"/>
      <c r="AM43" s="39"/>
      <c r="AN43" s="39"/>
      <c r="AO43" s="39"/>
      <c r="AP43" s="39"/>
      <c r="AQ43" s="39"/>
      <c r="AR43" s="39"/>
    </row>
    <row r="44" spans="1:44" x14ac:dyDescent="0.2">
      <c r="A44" s="36" t="s">
        <v>332</v>
      </c>
      <c r="B44" s="39"/>
      <c r="C44" s="39">
        <f>1/8+1/8</f>
        <v>0.25</v>
      </c>
      <c r="D44" s="39">
        <v>0.5</v>
      </c>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row>
    <row r="45" spans="1:44" x14ac:dyDescent="0.2">
      <c r="A45" s="42" t="s">
        <v>390</v>
      </c>
      <c r="B45" s="39"/>
      <c r="C45" s="39"/>
      <c r="D45" s="39"/>
      <c r="E45" s="39"/>
      <c r="F45" s="39"/>
      <c r="G45" s="39"/>
      <c r="H45" s="39"/>
      <c r="I45" s="39"/>
      <c r="J45" s="39"/>
      <c r="K45" s="39"/>
      <c r="L45" s="39"/>
      <c r="M45" s="39">
        <f>1/8+1/4</f>
        <v>0.375</v>
      </c>
      <c r="N45" s="39"/>
      <c r="O45" s="39"/>
      <c r="P45" s="39"/>
      <c r="Q45" s="39"/>
      <c r="R45" s="39"/>
      <c r="S45" s="39"/>
      <c r="T45" s="39"/>
      <c r="U45" s="39"/>
      <c r="V45" s="39"/>
      <c r="W45" s="39"/>
      <c r="X45" s="39"/>
      <c r="Y45" s="39"/>
      <c r="Z45" s="39">
        <f t="shared" ref="Z45:Z53" si="0">1/8+1/4</f>
        <v>0.375</v>
      </c>
      <c r="AA45" s="39"/>
      <c r="AB45" s="39"/>
      <c r="AC45" s="39"/>
      <c r="AD45" s="39"/>
      <c r="AE45" s="39"/>
      <c r="AF45" s="39"/>
      <c r="AG45" s="39"/>
      <c r="AH45" s="39"/>
      <c r="AI45" s="39"/>
      <c r="AJ45" s="39"/>
      <c r="AK45" s="39"/>
      <c r="AL45" s="39"/>
      <c r="AM45" s="39"/>
      <c r="AN45" s="39"/>
      <c r="AO45" s="39"/>
      <c r="AP45" s="39"/>
      <c r="AQ45" s="39"/>
      <c r="AR45" s="39"/>
    </row>
    <row r="46" spans="1:44" x14ac:dyDescent="0.2">
      <c r="A46" s="42" t="s">
        <v>391</v>
      </c>
      <c r="B46" s="39"/>
      <c r="C46" s="39"/>
      <c r="D46" s="39"/>
      <c r="E46" s="39"/>
      <c r="F46" s="39"/>
      <c r="G46" s="39"/>
      <c r="H46" s="39"/>
      <c r="I46" s="39"/>
      <c r="J46" s="39"/>
      <c r="K46" s="39"/>
      <c r="L46" s="39"/>
      <c r="M46" s="39">
        <f>1/8+1/4</f>
        <v>0.375</v>
      </c>
      <c r="N46" s="39"/>
      <c r="O46" s="39"/>
      <c r="P46" s="39"/>
      <c r="Q46" s="39"/>
      <c r="R46" s="39"/>
      <c r="S46" s="39"/>
      <c r="T46" s="39"/>
      <c r="U46" s="39"/>
      <c r="V46" s="39"/>
      <c r="W46" s="39"/>
      <c r="X46" s="39"/>
      <c r="Y46" s="39"/>
      <c r="Z46" s="39">
        <f t="shared" si="0"/>
        <v>0.375</v>
      </c>
      <c r="AA46" s="39"/>
      <c r="AB46" s="39"/>
      <c r="AC46" s="39"/>
      <c r="AD46" s="39"/>
      <c r="AE46" s="39"/>
      <c r="AF46" s="39"/>
      <c r="AG46" s="39"/>
      <c r="AH46" s="39"/>
      <c r="AI46" s="39"/>
      <c r="AJ46" s="39"/>
      <c r="AK46" s="39"/>
      <c r="AL46" s="39"/>
      <c r="AM46" s="39"/>
      <c r="AN46" s="39"/>
      <c r="AO46" s="39"/>
      <c r="AP46" s="39"/>
      <c r="AQ46" s="39"/>
      <c r="AR46" s="39"/>
    </row>
    <row r="47" spans="1:44" x14ac:dyDescent="0.2">
      <c r="A47" s="42" t="s">
        <v>392</v>
      </c>
      <c r="B47" s="39"/>
      <c r="C47" s="39"/>
      <c r="D47" s="39"/>
      <c r="E47" s="39"/>
      <c r="F47" s="39"/>
      <c r="G47" s="39"/>
      <c r="H47" s="39"/>
      <c r="I47" s="39"/>
      <c r="J47" s="39"/>
      <c r="K47" s="39"/>
      <c r="L47" s="39"/>
      <c r="M47" s="39">
        <f>1/8+1/4</f>
        <v>0.375</v>
      </c>
      <c r="N47" s="39"/>
      <c r="O47" s="39"/>
      <c r="P47" s="39"/>
      <c r="Q47" s="39"/>
      <c r="R47" s="39"/>
      <c r="S47" s="39"/>
      <c r="T47" s="39"/>
      <c r="U47" s="39"/>
      <c r="V47" s="39"/>
      <c r="W47" s="39"/>
      <c r="X47" s="39"/>
      <c r="Y47" s="39"/>
      <c r="Z47" s="39">
        <f t="shared" si="0"/>
        <v>0.375</v>
      </c>
      <c r="AA47" s="39"/>
      <c r="AB47" s="39"/>
      <c r="AC47" s="39"/>
      <c r="AD47" s="39"/>
      <c r="AE47" s="39"/>
      <c r="AF47" s="39"/>
      <c r="AG47" s="39"/>
      <c r="AH47" s="39"/>
      <c r="AI47" s="39"/>
      <c r="AJ47" s="39"/>
      <c r="AK47" s="39"/>
      <c r="AL47" s="39"/>
      <c r="AM47" s="39"/>
      <c r="AN47" s="39"/>
      <c r="AO47" s="39"/>
      <c r="AP47" s="39"/>
      <c r="AQ47" s="39"/>
      <c r="AR47" s="39"/>
    </row>
    <row r="48" spans="1:44" x14ac:dyDescent="0.2">
      <c r="A48" s="42" t="s">
        <v>437</v>
      </c>
      <c r="B48" s="39"/>
      <c r="C48" s="39"/>
      <c r="D48" s="39"/>
      <c r="E48" s="39"/>
      <c r="F48" s="39"/>
      <c r="G48" s="39"/>
      <c r="H48" s="39"/>
      <c r="I48" s="39"/>
      <c r="J48" s="39"/>
      <c r="K48" s="39"/>
      <c r="L48" s="39"/>
      <c r="M48" s="39"/>
      <c r="N48" s="39"/>
      <c r="O48" s="39"/>
      <c r="P48" s="39"/>
      <c r="Q48" s="39"/>
      <c r="R48" s="39"/>
      <c r="S48" s="39"/>
      <c r="T48" s="39"/>
      <c r="U48" s="39"/>
      <c r="V48" s="39"/>
      <c r="W48" s="39"/>
      <c r="X48" s="39"/>
      <c r="Y48" s="39"/>
      <c r="Z48" s="39">
        <f t="shared" si="0"/>
        <v>0.375</v>
      </c>
      <c r="AA48" s="39"/>
      <c r="AB48" s="39"/>
      <c r="AC48" s="39"/>
      <c r="AD48" s="39"/>
      <c r="AE48" s="39"/>
      <c r="AF48" s="39"/>
      <c r="AG48" s="39"/>
      <c r="AH48" s="39"/>
      <c r="AI48" s="39"/>
      <c r="AJ48" s="39"/>
      <c r="AK48" s="39"/>
      <c r="AL48" s="39"/>
      <c r="AM48" s="39"/>
      <c r="AN48" s="39"/>
      <c r="AO48" s="39"/>
      <c r="AP48" s="39"/>
      <c r="AQ48" s="39"/>
      <c r="AR48" s="39"/>
    </row>
    <row r="49" spans="1:44" x14ac:dyDescent="0.2">
      <c r="A49" s="42" t="s">
        <v>438</v>
      </c>
      <c r="B49" s="39"/>
      <c r="C49" s="39"/>
      <c r="D49" s="39"/>
      <c r="E49" s="39"/>
      <c r="F49" s="39"/>
      <c r="G49" s="39"/>
      <c r="H49" s="39"/>
      <c r="I49" s="39"/>
      <c r="J49" s="39"/>
      <c r="K49" s="39"/>
      <c r="L49" s="39"/>
      <c r="M49" s="39"/>
      <c r="N49" s="39"/>
      <c r="O49" s="39"/>
      <c r="P49" s="39"/>
      <c r="Q49" s="39"/>
      <c r="R49" s="39"/>
      <c r="S49" s="39"/>
      <c r="T49" s="39"/>
      <c r="U49" s="39"/>
      <c r="V49" s="39"/>
      <c r="W49" s="39"/>
      <c r="X49" s="39"/>
      <c r="Y49" s="39"/>
      <c r="Z49" s="39">
        <f t="shared" si="0"/>
        <v>0.375</v>
      </c>
      <c r="AA49" s="39"/>
      <c r="AB49" s="39"/>
      <c r="AC49" s="39"/>
      <c r="AD49" s="39"/>
      <c r="AE49" s="39"/>
      <c r="AF49" s="39"/>
      <c r="AG49" s="39"/>
      <c r="AH49" s="39"/>
      <c r="AI49" s="39"/>
      <c r="AJ49" s="39"/>
      <c r="AK49" s="39"/>
      <c r="AL49" s="39"/>
      <c r="AM49" s="39"/>
      <c r="AN49" s="39"/>
      <c r="AO49" s="39"/>
      <c r="AP49" s="39"/>
      <c r="AQ49" s="39"/>
      <c r="AR49" s="39"/>
    </row>
    <row r="50" spans="1:44" x14ac:dyDescent="0.2">
      <c r="A50" s="42" t="s">
        <v>439</v>
      </c>
      <c r="B50" s="39"/>
      <c r="C50" s="39"/>
      <c r="D50" s="39"/>
      <c r="E50" s="39"/>
      <c r="F50" s="39"/>
      <c r="G50" s="39"/>
      <c r="H50" s="39"/>
      <c r="I50" s="39"/>
      <c r="J50" s="39"/>
      <c r="K50" s="39"/>
      <c r="L50" s="39"/>
      <c r="M50" s="39"/>
      <c r="N50" s="39"/>
      <c r="O50" s="39"/>
      <c r="P50" s="39"/>
      <c r="Q50" s="39"/>
      <c r="R50" s="39"/>
      <c r="S50" s="39"/>
      <c r="T50" s="39"/>
      <c r="U50" s="39"/>
      <c r="V50" s="39"/>
      <c r="W50" s="39"/>
      <c r="X50" s="39"/>
      <c r="Y50" s="39"/>
      <c r="Z50" s="39">
        <f t="shared" si="0"/>
        <v>0.375</v>
      </c>
      <c r="AA50" s="39"/>
      <c r="AB50" s="39"/>
      <c r="AC50" s="39"/>
      <c r="AD50" s="39"/>
      <c r="AE50" s="39"/>
      <c r="AF50" s="39"/>
      <c r="AG50" s="39"/>
      <c r="AH50" s="39"/>
      <c r="AI50" s="39"/>
      <c r="AJ50" s="39"/>
      <c r="AK50" s="39"/>
      <c r="AL50" s="39"/>
      <c r="AM50" s="39"/>
      <c r="AN50" s="39"/>
      <c r="AO50" s="39"/>
      <c r="AP50" s="39"/>
      <c r="AQ50" s="39"/>
      <c r="AR50" s="39"/>
    </row>
    <row r="51" spans="1:44" x14ac:dyDescent="0.2">
      <c r="A51" s="42" t="s">
        <v>440</v>
      </c>
      <c r="B51" s="39"/>
      <c r="C51" s="39"/>
      <c r="D51" s="39"/>
      <c r="E51" s="39"/>
      <c r="F51" s="39"/>
      <c r="G51" s="39"/>
      <c r="H51" s="39"/>
      <c r="I51" s="39"/>
      <c r="J51" s="39"/>
      <c r="K51" s="39"/>
      <c r="L51" s="39"/>
      <c r="M51" s="39"/>
      <c r="N51" s="39"/>
      <c r="O51" s="39"/>
      <c r="P51" s="39"/>
      <c r="Q51" s="39"/>
      <c r="R51" s="39"/>
      <c r="S51" s="39"/>
      <c r="T51" s="39"/>
      <c r="U51" s="39"/>
      <c r="V51" s="39"/>
      <c r="W51" s="39"/>
      <c r="X51" s="39"/>
      <c r="Y51" s="39"/>
      <c r="Z51" s="39">
        <f t="shared" si="0"/>
        <v>0.375</v>
      </c>
      <c r="AA51" s="39"/>
      <c r="AB51" s="39"/>
      <c r="AC51" s="39"/>
      <c r="AD51" s="39"/>
      <c r="AE51" s="39"/>
      <c r="AF51" s="39"/>
      <c r="AG51" s="39"/>
      <c r="AH51" s="39"/>
      <c r="AI51" s="39"/>
      <c r="AJ51" s="39"/>
      <c r="AK51" s="39"/>
      <c r="AL51" s="39"/>
      <c r="AM51" s="39"/>
      <c r="AN51" s="39"/>
      <c r="AO51" s="39"/>
      <c r="AP51" s="39"/>
      <c r="AQ51" s="39"/>
      <c r="AR51" s="39"/>
    </row>
    <row r="52" spans="1:44" x14ac:dyDescent="0.2">
      <c r="A52" s="42" t="s">
        <v>441</v>
      </c>
      <c r="B52" s="39"/>
      <c r="C52" s="39"/>
      <c r="D52" s="39"/>
      <c r="E52" s="39"/>
      <c r="F52" s="39"/>
      <c r="G52" s="39"/>
      <c r="H52" s="39"/>
      <c r="I52" s="39"/>
      <c r="J52" s="39"/>
      <c r="K52" s="39"/>
      <c r="L52" s="39"/>
      <c r="M52" s="39"/>
      <c r="N52" s="39"/>
      <c r="O52" s="39"/>
      <c r="P52" s="39"/>
      <c r="Q52" s="39"/>
      <c r="R52" s="39"/>
      <c r="S52" s="39"/>
      <c r="T52" s="39"/>
      <c r="U52" s="39"/>
      <c r="V52" s="39"/>
      <c r="W52" s="39"/>
      <c r="X52" s="39"/>
      <c r="Y52" s="39"/>
      <c r="Z52" s="39">
        <f t="shared" si="0"/>
        <v>0.375</v>
      </c>
      <c r="AA52" s="39"/>
      <c r="AB52" s="39"/>
      <c r="AC52" s="39"/>
      <c r="AD52" s="39"/>
      <c r="AE52" s="39"/>
      <c r="AF52" s="39"/>
      <c r="AG52" s="39"/>
      <c r="AH52" s="39"/>
      <c r="AI52" s="39"/>
      <c r="AJ52" s="39"/>
      <c r="AK52" s="39"/>
      <c r="AL52" s="39"/>
      <c r="AM52" s="39"/>
      <c r="AN52" s="39"/>
      <c r="AO52" s="39"/>
      <c r="AP52" s="39"/>
      <c r="AQ52" s="39"/>
      <c r="AR52" s="39"/>
    </row>
    <row r="53" spans="1:44" x14ac:dyDescent="0.2">
      <c r="A53" s="42" t="s">
        <v>442</v>
      </c>
      <c r="B53" s="39"/>
      <c r="C53" s="39"/>
      <c r="D53" s="39"/>
      <c r="E53" s="39"/>
      <c r="F53" s="39"/>
      <c r="G53" s="39"/>
      <c r="H53" s="39"/>
      <c r="I53" s="39"/>
      <c r="J53" s="39"/>
      <c r="K53" s="39"/>
      <c r="L53" s="39"/>
      <c r="M53" s="39"/>
      <c r="N53" s="39"/>
      <c r="O53" s="39"/>
      <c r="P53" s="39"/>
      <c r="Q53" s="39"/>
      <c r="R53" s="39"/>
      <c r="S53" s="39"/>
      <c r="T53" s="39"/>
      <c r="U53" s="39"/>
      <c r="V53" s="39"/>
      <c r="W53" s="39"/>
      <c r="X53" s="39"/>
      <c r="Y53" s="39"/>
      <c r="Z53" s="39">
        <f t="shared" si="0"/>
        <v>0.375</v>
      </c>
      <c r="AA53" s="39"/>
      <c r="AB53" s="39"/>
      <c r="AC53" s="39"/>
      <c r="AD53" s="39"/>
      <c r="AE53" s="39"/>
      <c r="AF53" s="39"/>
      <c r="AG53" s="39"/>
      <c r="AH53" s="39"/>
      <c r="AI53" s="39"/>
      <c r="AJ53" s="39"/>
      <c r="AK53" s="39"/>
      <c r="AL53" s="39"/>
      <c r="AM53" s="39"/>
      <c r="AN53" s="39"/>
      <c r="AO53" s="39"/>
      <c r="AP53" s="39"/>
      <c r="AQ53" s="39"/>
      <c r="AR53" s="39"/>
    </row>
    <row r="54" spans="1:44" x14ac:dyDescent="0.2">
      <c r="A54" s="36" t="s">
        <v>393</v>
      </c>
      <c r="B54" s="39"/>
      <c r="C54" s="39"/>
      <c r="D54" s="39"/>
      <c r="E54" s="39"/>
      <c r="F54" s="39"/>
      <c r="G54" s="39"/>
      <c r="H54" s="39"/>
      <c r="I54" s="39"/>
      <c r="J54" s="39"/>
      <c r="K54" s="39"/>
      <c r="L54" s="39"/>
      <c r="M54" s="39">
        <v>8.3333333333333329E-2</v>
      </c>
      <c r="N54" s="39"/>
      <c r="O54" s="39"/>
      <c r="P54" s="39"/>
      <c r="Q54" s="39"/>
      <c r="R54" s="39"/>
      <c r="S54" s="39"/>
      <c r="T54" s="39">
        <f>1/12</f>
        <v>8.3333333333333329E-2</v>
      </c>
      <c r="U54" s="39"/>
      <c r="V54" s="39"/>
      <c r="W54" s="39"/>
      <c r="X54" s="39">
        <v>0.16666666666666666</v>
      </c>
      <c r="Y54" s="39"/>
      <c r="Z54" s="39"/>
      <c r="AA54" s="39"/>
      <c r="AB54" s="39"/>
      <c r="AC54" s="39"/>
      <c r="AD54" s="39"/>
      <c r="AE54" s="39"/>
      <c r="AF54" s="39"/>
      <c r="AG54" s="39"/>
      <c r="AH54" s="39"/>
      <c r="AI54" s="39"/>
      <c r="AJ54" s="39"/>
      <c r="AK54" s="39"/>
      <c r="AL54" s="39"/>
      <c r="AM54" s="39"/>
      <c r="AN54" s="39"/>
      <c r="AO54" s="39"/>
      <c r="AP54" s="39"/>
      <c r="AQ54" s="39"/>
      <c r="AR54" s="39"/>
    </row>
    <row r="55" spans="1:44" x14ac:dyDescent="0.2">
      <c r="A55" s="36" t="s">
        <v>394</v>
      </c>
      <c r="B55" s="39"/>
      <c r="C55" s="39"/>
      <c r="D55" s="39"/>
      <c r="E55" s="39"/>
      <c r="F55" s="39"/>
      <c r="G55" s="39"/>
      <c r="H55" s="39"/>
      <c r="I55" s="39"/>
      <c r="J55" s="39"/>
      <c r="K55" s="39"/>
      <c r="L55" s="39"/>
      <c r="M55" s="39">
        <v>8.3333333333333329E-2</v>
      </c>
      <c r="N55" s="39"/>
      <c r="O55" s="39"/>
      <c r="P55" s="39"/>
      <c r="Q55" s="39"/>
      <c r="R55" s="39"/>
      <c r="S55" s="39"/>
      <c r="T55" s="39">
        <f>1/12</f>
        <v>8.3333333333333329E-2</v>
      </c>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row>
    <row r="56" spans="1:44" x14ac:dyDescent="0.2">
      <c r="A56" s="36" t="s">
        <v>379</v>
      </c>
      <c r="B56" s="39"/>
      <c r="C56" s="39"/>
      <c r="D56" s="39"/>
      <c r="E56" s="39"/>
      <c r="F56" s="39"/>
      <c r="G56" s="39"/>
      <c r="H56" s="39">
        <v>2.5000000000000001E-2</v>
      </c>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row>
    <row r="57" spans="1:44" x14ac:dyDescent="0.2">
      <c r="A57" s="42" t="s">
        <v>342</v>
      </c>
      <c r="B57" s="39"/>
      <c r="C57" s="39"/>
      <c r="D57" s="39"/>
      <c r="E57" s="39"/>
      <c r="F57" s="39">
        <f>10/160+5/160+10/160+5/160</f>
        <v>0.1875</v>
      </c>
      <c r="G57" s="39"/>
      <c r="H57" s="39">
        <v>0.1</v>
      </c>
      <c r="I57" s="39"/>
      <c r="J57" s="39"/>
      <c r="K57" s="39"/>
      <c r="L57" s="39"/>
      <c r="M57" s="39"/>
      <c r="N57" s="39"/>
      <c r="O57" s="39"/>
      <c r="P57" s="39"/>
      <c r="Q57" s="39">
        <f>32/160+32/160</f>
        <v>0.4</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row>
    <row r="58" spans="1:44" x14ac:dyDescent="0.2">
      <c r="A58" s="36" t="s">
        <v>339</v>
      </c>
      <c r="B58" s="39"/>
      <c r="C58" s="39"/>
      <c r="D58" s="39"/>
      <c r="E58" s="39">
        <f>1/2+1/2</f>
        <v>1</v>
      </c>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row>
    <row r="59" spans="1:44" x14ac:dyDescent="0.2">
      <c r="A59" s="42" t="s">
        <v>424</v>
      </c>
      <c r="B59" s="39"/>
      <c r="C59" s="39"/>
      <c r="D59" s="39"/>
      <c r="E59" s="39"/>
      <c r="F59" s="39"/>
      <c r="G59" s="39"/>
      <c r="H59" s="39"/>
      <c r="I59" s="39"/>
      <c r="J59" s="39"/>
      <c r="K59" s="39"/>
      <c r="L59" s="39"/>
      <c r="M59" s="39"/>
      <c r="N59" s="39"/>
      <c r="O59" s="39"/>
      <c r="P59" s="39"/>
      <c r="Q59" s="39"/>
      <c r="R59" s="39"/>
      <c r="S59" s="39">
        <v>4.5454545454545456E-2</v>
      </c>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row>
    <row r="60" spans="1:44" x14ac:dyDescent="0.2">
      <c r="A60" s="36" t="s">
        <v>340</v>
      </c>
      <c r="B60" s="39"/>
      <c r="C60" s="39"/>
      <c r="D60" s="39"/>
      <c r="E60" s="39">
        <f>1/9+8/45</f>
        <v>0.28888888888888886</v>
      </c>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row>
    <row r="61" spans="1:44" x14ac:dyDescent="0.2">
      <c r="A61" s="36" t="s">
        <v>385</v>
      </c>
      <c r="B61" s="39"/>
      <c r="C61" s="39"/>
      <c r="D61" s="39"/>
      <c r="E61" s="39"/>
      <c r="F61" s="39"/>
      <c r="G61" s="39"/>
      <c r="H61" s="39"/>
      <c r="I61" s="39"/>
      <c r="J61" s="39"/>
      <c r="K61" s="39"/>
      <c r="L61" s="39">
        <f>4/24</f>
        <v>0.16666666666666666</v>
      </c>
      <c r="M61" s="39"/>
      <c r="N61" s="39"/>
      <c r="O61" s="39"/>
      <c r="P61" s="39"/>
      <c r="Q61" s="39"/>
      <c r="R61" s="39"/>
      <c r="S61" s="39"/>
      <c r="T61" s="39"/>
      <c r="U61" s="39"/>
      <c r="V61" s="39"/>
      <c r="W61" s="39"/>
      <c r="X61" s="39">
        <f>6/24</f>
        <v>0.25</v>
      </c>
      <c r="Y61" s="39"/>
      <c r="Z61" s="39"/>
      <c r="AA61" s="39"/>
      <c r="AB61" s="39"/>
      <c r="AC61" s="39"/>
      <c r="AD61" s="39"/>
      <c r="AE61" s="39"/>
      <c r="AF61" s="39"/>
      <c r="AG61" s="39"/>
      <c r="AH61" s="39"/>
      <c r="AI61" s="39"/>
      <c r="AJ61" s="39"/>
      <c r="AK61" s="39"/>
      <c r="AL61" s="39"/>
      <c r="AM61" s="39"/>
      <c r="AN61" s="39"/>
      <c r="AO61" s="39"/>
      <c r="AP61" s="39"/>
      <c r="AQ61" s="39"/>
      <c r="AR61" s="39"/>
    </row>
    <row r="62" spans="1:44" x14ac:dyDescent="0.2">
      <c r="A62" s="36" t="s">
        <v>383</v>
      </c>
      <c r="B62" s="39"/>
      <c r="C62" s="39"/>
      <c r="D62" s="39"/>
      <c r="E62" s="39"/>
      <c r="F62" s="39"/>
      <c r="G62" s="39"/>
      <c r="H62" s="39"/>
      <c r="I62" s="39"/>
      <c r="J62" s="39"/>
      <c r="K62" s="39">
        <v>8.3333333333333329E-2</v>
      </c>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row>
    <row r="63" spans="1:44" x14ac:dyDescent="0.2">
      <c r="A63" s="36" t="s">
        <v>384</v>
      </c>
      <c r="B63" s="39"/>
      <c r="C63" s="39"/>
      <c r="D63" s="39"/>
      <c r="E63" s="39"/>
      <c r="F63" s="39"/>
      <c r="G63" s="39"/>
      <c r="H63" s="39"/>
      <c r="I63" s="39"/>
      <c r="J63" s="39"/>
      <c r="K63" s="39">
        <v>8.3333333333333329E-2</v>
      </c>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row>
    <row r="64" spans="1:44" x14ac:dyDescent="0.2">
      <c r="A64" s="42" t="s">
        <v>355</v>
      </c>
      <c r="B64" s="39"/>
      <c r="C64" s="39"/>
      <c r="D64" s="39"/>
      <c r="E64" s="39"/>
      <c r="F64" s="39">
        <v>1.1764705882352941E-2</v>
      </c>
      <c r="G64" s="39"/>
      <c r="H64" s="39">
        <f>1/8500+1/340</f>
        <v>3.0588235294117649E-3</v>
      </c>
      <c r="I64" s="39"/>
      <c r="J64" s="39"/>
      <c r="K64" s="39">
        <f>1/2040+1/170+1/170</f>
        <v>1.2254901960784314E-2</v>
      </c>
      <c r="L64" s="39">
        <v>5.8823529411764705E-3</v>
      </c>
      <c r="M64" s="39"/>
      <c r="N64" s="39">
        <f>1/1020+8/1275</f>
        <v>7.2549019607843135E-3</v>
      </c>
      <c r="O64" s="39">
        <f>1/170+1/935+1/935</f>
        <v>8.0213903743315516E-3</v>
      </c>
      <c r="P64" s="39">
        <v>2.9411764705882353E-3</v>
      </c>
      <c r="Q64" s="39">
        <v>2.9411764705882353E-3</v>
      </c>
      <c r="R64" s="39"/>
      <c r="S64" s="39">
        <f>1/935+1/935</f>
        <v>2.1390374331550803E-3</v>
      </c>
      <c r="T64" s="39"/>
      <c r="U64" s="39"/>
      <c r="V64" s="39">
        <v>5.8823529411764705E-3</v>
      </c>
      <c r="W64" s="39"/>
      <c r="X64" s="39">
        <v>5.8823529411764705E-3</v>
      </c>
      <c r="Y64" s="39">
        <v>1.9607843137254902E-3</v>
      </c>
      <c r="Z64" s="39">
        <f>1/1360+1/680</f>
        <v>2.2058823529411764E-3</v>
      </c>
      <c r="AA64" s="39">
        <f>1/680</f>
        <v>1.4705882352941176E-3</v>
      </c>
      <c r="AB64" s="39">
        <f>1/170+1/170</f>
        <v>1.1764705882352941E-2</v>
      </c>
      <c r="AC64" s="39"/>
      <c r="AD64" s="39"/>
      <c r="AE64" s="39"/>
      <c r="AF64" s="39"/>
      <c r="AG64" s="39"/>
      <c r="AH64" s="39"/>
      <c r="AI64" s="39"/>
      <c r="AJ64" s="39"/>
      <c r="AK64" s="39"/>
      <c r="AL64" s="39"/>
      <c r="AM64" s="39"/>
      <c r="AN64" s="39"/>
      <c r="AO64" s="39"/>
      <c r="AP64" s="39"/>
      <c r="AQ64" s="39"/>
      <c r="AR64" s="39"/>
    </row>
    <row r="65" spans="1:44" x14ac:dyDescent="0.2">
      <c r="A65" s="36">
        <v>1891</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v>3.90625E-2</v>
      </c>
      <c r="AC65" s="39"/>
      <c r="AD65" s="39"/>
      <c r="AE65" s="39"/>
      <c r="AF65" s="39"/>
      <c r="AG65" s="39"/>
      <c r="AH65" s="39"/>
      <c r="AI65" s="39"/>
      <c r="AJ65" s="39"/>
      <c r="AK65" s="39"/>
      <c r="AL65" s="39"/>
      <c r="AM65" s="39"/>
      <c r="AN65" s="39"/>
      <c r="AO65" s="39"/>
      <c r="AP65" s="39"/>
      <c r="AQ65" s="39"/>
      <c r="AR65" s="39"/>
    </row>
    <row r="66" spans="1:44" x14ac:dyDescent="0.2">
      <c r="A66" s="36">
        <v>1892</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v>3.90625E-2</v>
      </c>
      <c r="AC66" s="39"/>
      <c r="AD66" s="39"/>
      <c r="AE66" s="39"/>
      <c r="AF66" s="39"/>
      <c r="AG66" s="39"/>
      <c r="AH66" s="39"/>
      <c r="AI66" s="39"/>
      <c r="AJ66" s="39"/>
      <c r="AK66" s="39"/>
      <c r="AL66" s="39"/>
      <c r="AM66" s="39"/>
      <c r="AN66" s="39"/>
      <c r="AO66" s="39"/>
      <c r="AP66" s="39"/>
      <c r="AQ66" s="39"/>
      <c r="AR66" s="39"/>
    </row>
    <row r="67" spans="1:44" x14ac:dyDescent="0.2">
      <c r="A67" s="36">
        <v>1893</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v>3.90625E-2</v>
      </c>
      <c r="AC67" s="39"/>
      <c r="AD67" s="39"/>
      <c r="AE67" s="39"/>
      <c r="AF67" s="39"/>
      <c r="AG67" s="39"/>
      <c r="AH67" s="39"/>
      <c r="AI67" s="39"/>
      <c r="AJ67" s="39"/>
      <c r="AK67" s="39"/>
      <c r="AL67" s="39"/>
      <c r="AM67" s="39"/>
      <c r="AN67" s="39"/>
      <c r="AO67" s="39"/>
      <c r="AP67" s="39"/>
      <c r="AQ67" s="39"/>
      <c r="AR67" s="39"/>
    </row>
    <row r="68" spans="1:44" x14ac:dyDescent="0.2">
      <c r="A68" s="36">
        <v>1909</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v>3.90625E-2</v>
      </c>
      <c r="AC68" s="39"/>
      <c r="AD68" s="39"/>
      <c r="AE68" s="39"/>
      <c r="AF68" s="39"/>
      <c r="AG68" s="39"/>
      <c r="AH68" s="39"/>
      <c r="AI68" s="39"/>
      <c r="AJ68" s="39"/>
      <c r="AK68" s="39"/>
      <c r="AL68" s="39"/>
      <c r="AM68" s="39"/>
      <c r="AN68" s="39"/>
      <c r="AO68" s="39"/>
      <c r="AP68" s="39"/>
      <c r="AQ68" s="39"/>
      <c r="AR68" s="39"/>
    </row>
    <row r="69" spans="1:44" x14ac:dyDescent="0.2">
      <c r="A69" s="36"/>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row>
    <row r="70" spans="1:44" x14ac:dyDescent="0.2">
      <c r="A70" s="36"/>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row>
    <row r="71" spans="1:44" x14ac:dyDescent="0.2">
      <c r="A71" s="36"/>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row>
    <row r="72" spans="1:44" x14ac:dyDescent="0.2">
      <c r="A72" s="36"/>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row>
    <row r="73" spans="1:44" x14ac:dyDescent="0.2">
      <c r="A73" s="36"/>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row>
    <row r="74" spans="1:44" x14ac:dyDescent="0.2">
      <c r="A74" s="36"/>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row>
    <row r="75" spans="1:44" x14ac:dyDescent="0.2">
      <c r="A75" s="36"/>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row>
    <row r="76" spans="1:44" x14ac:dyDescent="0.2">
      <c r="A76" s="36"/>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row>
    <row r="77" spans="1:44" x14ac:dyDescent="0.2">
      <c r="A77" s="36"/>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row>
    <row r="78" spans="1:44" x14ac:dyDescent="0.2">
      <c r="A78" s="36"/>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row>
    <row r="79" spans="1:44" x14ac:dyDescent="0.2">
      <c r="A79" s="36"/>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row>
    <row r="80" spans="1:44" x14ac:dyDescent="0.2">
      <c r="A80" s="36"/>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row>
    <row r="81" spans="1:44" x14ac:dyDescent="0.2">
      <c r="A81" s="36"/>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row>
    <row r="82" spans="1:44" x14ac:dyDescent="0.2">
      <c r="A82" s="36"/>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row>
    <row r="83" spans="1:44" x14ac:dyDescent="0.2">
      <c r="A83" s="36"/>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row>
    <row r="84" spans="1:44" x14ac:dyDescent="0.2">
      <c r="A84" s="36"/>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row>
    <row r="85" spans="1:44" x14ac:dyDescent="0.2">
      <c r="A85" s="36"/>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row>
    <row r="86" spans="1:44" x14ac:dyDescent="0.2">
      <c r="A86" s="36"/>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row>
    <row r="87" spans="1:44" x14ac:dyDescent="0.2">
      <c r="A87" s="36"/>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row>
    <row r="88" spans="1:44" x14ac:dyDescent="0.2">
      <c r="A88" s="36"/>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row>
    <row r="89" spans="1:44" x14ac:dyDescent="0.2">
      <c r="A89" s="36"/>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row>
    <row r="90" spans="1:44" x14ac:dyDescent="0.2">
      <c r="A90" s="36"/>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row>
    <row r="91" spans="1:44" x14ac:dyDescent="0.2">
      <c r="A91" s="36"/>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row>
    <row r="92" spans="1:44" x14ac:dyDescent="0.2">
      <c r="A92" s="36"/>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row>
    <row r="93" spans="1:44" x14ac:dyDescent="0.2">
      <c r="A93" s="36"/>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row>
    <row r="94" spans="1:44" x14ac:dyDescent="0.2">
      <c r="A94" s="36"/>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row>
    <row r="95" spans="1:44" x14ac:dyDescent="0.2">
      <c r="A95" s="36"/>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row>
    <row r="96" spans="1:44" x14ac:dyDescent="0.2">
      <c r="A96" s="36"/>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row>
    <row r="97" spans="1:44" x14ac:dyDescent="0.2">
      <c r="A97" s="36"/>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row>
    <row r="98" spans="1:44" x14ac:dyDescent="0.2">
      <c r="A98" s="36"/>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row>
    <row r="99" spans="1:44" x14ac:dyDescent="0.2">
      <c r="A99" s="36"/>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row>
    <row r="100" spans="1:44" x14ac:dyDescent="0.2">
      <c r="A100" s="36"/>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row>
    <row r="101" spans="1:44" x14ac:dyDescent="0.2">
      <c r="A101" s="36"/>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row>
    <row r="102" spans="1:44" x14ac:dyDescent="0.2">
      <c r="A102" s="36"/>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row>
    <row r="103" spans="1:44" x14ac:dyDescent="0.2">
      <c r="A103" s="36"/>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row>
    <row r="104" spans="1:44" x14ac:dyDescent="0.2">
      <c r="A104" s="36"/>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row>
    <row r="105" spans="1:44" x14ac:dyDescent="0.2">
      <c r="A105" s="36"/>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row>
    <row r="106" spans="1:44" x14ac:dyDescent="0.2">
      <c r="A106" s="36"/>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row>
    <row r="107" spans="1:44" x14ac:dyDescent="0.2">
      <c r="A107" s="36"/>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row>
    <row r="108" spans="1:44" x14ac:dyDescent="0.2">
      <c r="A108" s="36"/>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row>
    <row r="109" spans="1:44" x14ac:dyDescent="0.2">
      <c r="A109" s="36"/>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row>
    <row r="110" spans="1:44" x14ac:dyDescent="0.2">
      <c r="A110" s="36"/>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row>
    <row r="111" spans="1:44" x14ac:dyDescent="0.2">
      <c r="A111" s="36"/>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row>
    <row r="112" spans="1:44" x14ac:dyDescent="0.2">
      <c r="A112" s="36"/>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row>
    <row r="113" spans="1:44" x14ac:dyDescent="0.2">
      <c r="A113" s="36"/>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row>
    <row r="114" spans="1:44" x14ac:dyDescent="0.2">
      <c r="A114" s="36"/>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row>
    <row r="115" spans="1:44" x14ac:dyDescent="0.2">
      <c r="A115" s="36"/>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row>
    <row r="116" spans="1:44" x14ac:dyDescent="0.2">
      <c r="A116" s="36"/>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row>
    <row r="117" spans="1:44" x14ac:dyDescent="0.2">
      <c r="A117" s="36"/>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row>
    <row r="118" spans="1:44" x14ac:dyDescent="0.2">
      <c r="A118" s="36"/>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row>
    <row r="119" spans="1:44" x14ac:dyDescent="0.2">
      <c r="A119" s="36"/>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row>
    <row r="120" spans="1:44" x14ac:dyDescent="0.2">
      <c r="A120" s="36"/>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row>
    <row r="121" spans="1:44" x14ac:dyDescent="0.2">
      <c r="A121" s="36"/>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row>
    <row r="122" spans="1:44" x14ac:dyDescent="0.2">
      <c r="A122" s="36"/>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row>
    <row r="123" spans="1:44" x14ac:dyDescent="0.2">
      <c r="A123" s="36"/>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row>
    <row r="124" spans="1:44" x14ac:dyDescent="0.2">
      <c r="A124" s="36"/>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row>
    <row r="125" spans="1:44" x14ac:dyDescent="0.2">
      <c r="A125" s="36"/>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row>
    <row r="126" spans="1:44" x14ac:dyDescent="0.2">
      <c r="A126" s="36"/>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row>
    <row r="127" spans="1:44" x14ac:dyDescent="0.2">
      <c r="A127" s="36"/>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row>
    <row r="128" spans="1:44" x14ac:dyDescent="0.2">
      <c r="A128" s="36"/>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row>
    <row r="129" spans="1:44" x14ac:dyDescent="0.2">
      <c r="A129" s="36"/>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row>
    <row r="130" spans="1:44" x14ac:dyDescent="0.2">
      <c r="A130" s="36"/>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row>
    <row r="131" spans="1:44" x14ac:dyDescent="0.2">
      <c r="A131" s="36"/>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row>
    <row r="132" spans="1:44" x14ac:dyDescent="0.2">
      <c r="A132" s="36"/>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row>
    <row r="133" spans="1:44" x14ac:dyDescent="0.2">
      <c r="A133" s="36"/>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row>
    <row r="134" spans="1:44" x14ac:dyDescent="0.2">
      <c r="A134" s="36"/>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row>
    <row r="135" spans="1:44" x14ac:dyDescent="0.2">
      <c r="A135" s="36"/>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row>
    <row r="136" spans="1:44" x14ac:dyDescent="0.2">
      <c r="A136" s="36"/>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row>
    <row r="137" spans="1:44" x14ac:dyDescent="0.2">
      <c r="A137" s="36"/>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row>
    <row r="138" spans="1:44" x14ac:dyDescent="0.2">
      <c r="A138" s="36"/>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row>
    <row r="139" spans="1:44" x14ac:dyDescent="0.2">
      <c r="A139" s="36"/>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row>
    <row r="140" spans="1:44" x14ac:dyDescent="0.2">
      <c r="A140" s="36"/>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row>
    <row r="141" spans="1:44" x14ac:dyDescent="0.2">
      <c r="A141" s="36"/>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row>
    <row r="142" spans="1:44" x14ac:dyDescent="0.2">
      <c r="A142" s="36"/>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row>
    <row r="143" spans="1:44" x14ac:dyDescent="0.2">
      <c r="A143" s="36"/>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row>
    <row r="144" spans="1:44" x14ac:dyDescent="0.2">
      <c r="A144" s="36"/>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row>
    <row r="145" spans="1:44" x14ac:dyDescent="0.2">
      <c r="A145" s="36"/>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row>
    <row r="146" spans="1:44" x14ac:dyDescent="0.2">
      <c r="A146" s="36"/>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row>
    <row r="147" spans="1:44" x14ac:dyDescent="0.2">
      <c r="A147" s="36"/>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row>
    <row r="148" spans="1:44" x14ac:dyDescent="0.2">
      <c r="A148" s="36"/>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row>
    <row r="149" spans="1:44" x14ac:dyDescent="0.2">
      <c r="A149" s="36"/>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row>
    <row r="150" spans="1:44" x14ac:dyDescent="0.2">
      <c r="A150" s="36"/>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row>
    <row r="151" spans="1:44" x14ac:dyDescent="0.2">
      <c r="A151" s="36"/>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row>
    <row r="152" spans="1:44" x14ac:dyDescent="0.2">
      <c r="A152" s="36"/>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row>
    <row r="153" spans="1:44" x14ac:dyDescent="0.2">
      <c r="A153" s="36"/>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row>
    <row r="154" spans="1:44" x14ac:dyDescent="0.2">
      <c r="A154" s="36"/>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row>
    <row r="155" spans="1:44" x14ac:dyDescent="0.2">
      <c r="A155" s="36"/>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row>
    <row r="156" spans="1:44" x14ac:dyDescent="0.2">
      <c r="A156" s="36"/>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row>
    <row r="157" spans="1:44" x14ac:dyDescent="0.2">
      <c r="A157" s="36"/>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row>
    <row r="158" spans="1:44" x14ac:dyDescent="0.2">
      <c r="A158" s="36"/>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row>
    <row r="159" spans="1:44" x14ac:dyDescent="0.2">
      <c r="A159" s="36"/>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row>
    <row r="160" spans="1:44" x14ac:dyDescent="0.2">
      <c r="A160" s="36"/>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row>
    <row r="161" spans="1:44" x14ac:dyDescent="0.2">
      <c r="A161" s="36"/>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row>
    <row r="162" spans="1:44" x14ac:dyDescent="0.2">
      <c r="A162" s="36"/>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row>
    <row r="163" spans="1:44" x14ac:dyDescent="0.2">
      <c r="A163" s="36"/>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row>
    <row r="164" spans="1:44" x14ac:dyDescent="0.2">
      <c r="A164" s="36"/>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row>
    <row r="165" spans="1:44" x14ac:dyDescent="0.2">
      <c r="A165" s="36"/>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row>
    <row r="166" spans="1:44" x14ac:dyDescent="0.2">
      <c r="A166" s="36"/>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row>
    <row r="167" spans="1:44" x14ac:dyDescent="0.2">
      <c r="A167" s="36"/>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row>
    <row r="168" spans="1:44" x14ac:dyDescent="0.2">
      <c r="A168" s="36"/>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row>
    <row r="169" spans="1:44" x14ac:dyDescent="0.2">
      <c r="A169" s="36"/>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row>
    <row r="170" spans="1:44" x14ac:dyDescent="0.2">
      <c r="A170" s="36"/>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row>
    <row r="171" spans="1:44" x14ac:dyDescent="0.2">
      <c r="A171" s="36"/>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row>
    <row r="172" spans="1:44" x14ac:dyDescent="0.2">
      <c r="A172" s="36"/>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row>
    <row r="173" spans="1:44" x14ac:dyDescent="0.2">
      <c r="A173" s="36"/>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row>
    <row r="174" spans="1:44" x14ac:dyDescent="0.2">
      <c r="A174" s="36"/>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row>
    <row r="175" spans="1:44" x14ac:dyDescent="0.2">
      <c r="A175" s="36"/>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row>
    <row r="176" spans="1:44" x14ac:dyDescent="0.2">
      <c r="A176" s="36"/>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row>
    <row r="177" spans="1:44" x14ac:dyDescent="0.2">
      <c r="A177" s="36"/>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row>
    <row r="178" spans="1:44" x14ac:dyDescent="0.2">
      <c r="A178" s="36"/>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row>
    <row r="179" spans="1:44" x14ac:dyDescent="0.2">
      <c r="A179" s="36"/>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row>
    <row r="180" spans="1:44" x14ac:dyDescent="0.2">
      <c r="A180" s="36"/>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row>
    <row r="181" spans="1:44" x14ac:dyDescent="0.2">
      <c r="A181" s="36"/>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row>
    <row r="182" spans="1:44" x14ac:dyDescent="0.2">
      <c r="A182" s="36"/>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row>
    <row r="183" spans="1:44" x14ac:dyDescent="0.2">
      <c r="A183" s="36"/>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row>
    <row r="184" spans="1:44" x14ac:dyDescent="0.2">
      <c r="A184" s="36"/>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row>
    <row r="185" spans="1:44" x14ac:dyDescent="0.2">
      <c r="A185" s="36"/>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row>
    <row r="186" spans="1:44" x14ac:dyDescent="0.2">
      <c r="A186" s="36"/>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row>
    <row r="187" spans="1:44" x14ac:dyDescent="0.2">
      <c r="A187" s="36"/>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row>
    <row r="188" spans="1:44" x14ac:dyDescent="0.2">
      <c r="A188" s="36"/>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row>
    <row r="189" spans="1:44" x14ac:dyDescent="0.2">
      <c r="A189" s="36"/>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row>
    <row r="190" spans="1:44" x14ac:dyDescent="0.2">
      <c r="A190" s="36"/>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row>
    <row r="191" spans="1:44" x14ac:dyDescent="0.2">
      <c r="A191" s="36"/>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row>
    <row r="192" spans="1:44" x14ac:dyDescent="0.2">
      <c r="A192" s="36"/>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row>
    <row r="193" spans="1:44" x14ac:dyDescent="0.2">
      <c r="A193" s="36"/>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row>
    <row r="194" spans="1:44" x14ac:dyDescent="0.2">
      <c r="A194" s="36"/>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row>
    <row r="195" spans="1:44" x14ac:dyDescent="0.2">
      <c r="A195" s="36"/>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row>
    <row r="196" spans="1:44" x14ac:dyDescent="0.2">
      <c r="A196" s="36"/>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row>
    <row r="197" spans="1:44" x14ac:dyDescent="0.2">
      <c r="A197" s="36"/>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row>
    <row r="198" spans="1:44" x14ac:dyDescent="0.2">
      <c r="A198" s="36"/>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row>
    <row r="199" spans="1:44" x14ac:dyDescent="0.2">
      <c r="A199" s="36"/>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row>
    <row r="200" spans="1:44" x14ac:dyDescent="0.2">
      <c r="A200" s="36"/>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row>
    <row r="201" spans="1:44" x14ac:dyDescent="0.2">
      <c r="A201" s="36"/>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row>
    <row r="202" spans="1:44" x14ac:dyDescent="0.2">
      <c r="A202" s="36"/>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row>
    <row r="203" spans="1:44" x14ac:dyDescent="0.2">
      <c r="A203" s="36"/>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row>
    <row r="204" spans="1:44" x14ac:dyDescent="0.2">
      <c r="A204" s="36"/>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row>
    <row r="205" spans="1:44" x14ac:dyDescent="0.2">
      <c r="A205" s="36"/>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row>
    <row r="206" spans="1:44" x14ac:dyDescent="0.2">
      <c r="A206" s="36"/>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row>
    <row r="207" spans="1:44" x14ac:dyDescent="0.2">
      <c r="A207" s="36"/>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row>
    <row r="208" spans="1:44" x14ac:dyDescent="0.2">
      <c r="A208" s="36"/>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row>
    <row r="209" spans="1:44" x14ac:dyDescent="0.2">
      <c r="A209" s="36"/>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row>
    <row r="210" spans="1:44" x14ac:dyDescent="0.2">
      <c r="A210" s="36"/>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row>
    <row r="211" spans="1:44" x14ac:dyDescent="0.2">
      <c r="A211" s="36"/>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row>
    <row r="212" spans="1:44" x14ac:dyDescent="0.2">
      <c r="A212" s="36"/>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row>
    <row r="213" spans="1:44" x14ac:dyDescent="0.2">
      <c r="A213" s="36"/>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row>
    <row r="214" spans="1:44" x14ac:dyDescent="0.2">
      <c r="A214" s="36"/>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row>
    <row r="215" spans="1:44" x14ac:dyDescent="0.2">
      <c r="A215" s="36"/>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row>
    <row r="216" spans="1:44" x14ac:dyDescent="0.2">
      <c r="A216" s="36"/>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row>
    <row r="217" spans="1:44" x14ac:dyDescent="0.2">
      <c r="A217" s="36"/>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row>
    <row r="218" spans="1:44" x14ac:dyDescent="0.2">
      <c r="A218" s="36"/>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row>
    <row r="219" spans="1:44" x14ac:dyDescent="0.2">
      <c r="A219" s="36"/>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row>
    <row r="220" spans="1:44" x14ac:dyDescent="0.2">
      <c r="A220" s="36"/>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row>
    <row r="221" spans="1:44" x14ac:dyDescent="0.2">
      <c r="A221" s="36"/>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row>
    <row r="222" spans="1:44" x14ac:dyDescent="0.2">
      <c r="A222" s="36"/>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row>
    <row r="223" spans="1:44" x14ac:dyDescent="0.2">
      <c r="A223" s="36"/>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row>
    <row r="224" spans="1:44" x14ac:dyDescent="0.2">
      <c r="A224" s="36"/>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row>
    <row r="225" spans="1:44" x14ac:dyDescent="0.2">
      <c r="A225" s="36"/>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row>
    <row r="226" spans="1:44" x14ac:dyDescent="0.2">
      <c r="A226" s="36"/>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row>
    <row r="227" spans="1:44" x14ac:dyDescent="0.2">
      <c r="A227" s="36"/>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row>
    <row r="228" spans="1:44" x14ac:dyDescent="0.2">
      <c r="A228" s="36"/>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row>
    <row r="229" spans="1:44" x14ac:dyDescent="0.2">
      <c r="A229" s="36"/>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row>
    <row r="230" spans="1:44" x14ac:dyDescent="0.2">
      <c r="A230" s="36"/>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row>
    <row r="231" spans="1:44" x14ac:dyDescent="0.2">
      <c r="A231" s="36"/>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row>
    <row r="232" spans="1:44" x14ac:dyDescent="0.2">
      <c r="A232" s="36"/>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row>
    <row r="233" spans="1:44" x14ac:dyDescent="0.2">
      <c r="A233" s="36"/>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row>
    <row r="234" spans="1:44" x14ac:dyDescent="0.2">
      <c r="A234" s="36"/>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row>
    <row r="235" spans="1:44" x14ac:dyDescent="0.2">
      <c r="A235" s="36"/>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row>
    <row r="236" spans="1:44" x14ac:dyDescent="0.2">
      <c r="A236" s="36"/>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row>
    <row r="237" spans="1:44" x14ac:dyDescent="0.2">
      <c r="A237" s="36"/>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row>
    <row r="238" spans="1:44" x14ac:dyDescent="0.2">
      <c r="A238" s="36"/>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row>
    <row r="239" spans="1:44" x14ac:dyDescent="0.2">
      <c r="A239" s="36"/>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row>
    <row r="240" spans="1:44" x14ac:dyDescent="0.2">
      <c r="A240" s="36"/>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row>
    <row r="241" spans="1:44" x14ac:dyDescent="0.2">
      <c r="A241" s="36"/>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row>
    <row r="242" spans="1:44" x14ac:dyDescent="0.2">
      <c r="A242" s="36"/>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row>
    <row r="243" spans="1:44" x14ac:dyDescent="0.2">
      <c r="A243" s="36"/>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row>
    <row r="244" spans="1:44" x14ac:dyDescent="0.2">
      <c r="A244" s="36"/>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row>
    <row r="245" spans="1:44" x14ac:dyDescent="0.2">
      <c r="A245" s="36"/>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row>
    <row r="246" spans="1:44" x14ac:dyDescent="0.2">
      <c r="A246" s="36"/>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row>
    <row r="247" spans="1:44" x14ac:dyDescent="0.2">
      <c r="A247" s="36"/>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row>
    <row r="248" spans="1:44" x14ac:dyDescent="0.2">
      <c r="A248" s="36"/>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row>
    <row r="249" spans="1:44" x14ac:dyDescent="0.2">
      <c r="A249" s="36"/>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row>
    <row r="250" spans="1:44" x14ac:dyDescent="0.2">
      <c r="A250" s="36"/>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row>
    <row r="251" spans="1:44" x14ac:dyDescent="0.2">
      <c r="A251" s="36"/>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row>
    <row r="252" spans="1:44" x14ac:dyDescent="0.2">
      <c r="A252" s="36"/>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row>
    <row r="253" spans="1:44" x14ac:dyDescent="0.2">
      <c r="A253" s="36"/>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row>
    <row r="254" spans="1:44" x14ac:dyDescent="0.2">
      <c r="A254" s="36"/>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row>
    <row r="255" spans="1:44" x14ac:dyDescent="0.2">
      <c r="A255" s="36"/>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row>
    <row r="256" spans="1:44" x14ac:dyDescent="0.2">
      <c r="A256" s="36"/>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row>
    <row r="257" spans="1:44" x14ac:dyDescent="0.2">
      <c r="A257" s="36"/>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row>
    <row r="258" spans="1:44" x14ac:dyDescent="0.2">
      <c r="A258" s="36"/>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row>
    <row r="259" spans="1:44" x14ac:dyDescent="0.2">
      <c r="A259" s="36"/>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row>
    <row r="260" spans="1:44" x14ac:dyDescent="0.2">
      <c r="A260" s="36"/>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row>
    <row r="261" spans="1:44" x14ac:dyDescent="0.2">
      <c r="A261" s="36"/>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row>
    <row r="262" spans="1:44" x14ac:dyDescent="0.2">
      <c r="A262" s="36"/>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row>
    <row r="263" spans="1:44" x14ac:dyDescent="0.2">
      <c r="A263" s="36"/>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row>
    <row r="264" spans="1:44" x14ac:dyDescent="0.2">
      <c r="A264" s="36"/>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row>
    <row r="265" spans="1:44" x14ac:dyDescent="0.2">
      <c r="A265" s="36"/>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row>
    <row r="266" spans="1:44" x14ac:dyDescent="0.2">
      <c r="A266" s="36"/>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row>
    <row r="267" spans="1:44" x14ac:dyDescent="0.2">
      <c r="A267" s="36"/>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row>
    <row r="268" spans="1:44" x14ac:dyDescent="0.2">
      <c r="A268" s="36"/>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row>
    <row r="269" spans="1:44" x14ac:dyDescent="0.2">
      <c r="A269" s="36"/>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row>
    <row r="270" spans="1:44" x14ac:dyDescent="0.2">
      <c r="A270" s="36"/>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row>
    <row r="271" spans="1:44" x14ac:dyDescent="0.2">
      <c r="A271" s="36"/>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row>
    <row r="272" spans="1:44" x14ac:dyDescent="0.2">
      <c r="A272" s="36"/>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row>
    <row r="273" spans="1:44" x14ac:dyDescent="0.2">
      <c r="A273" s="36"/>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row>
    <row r="274" spans="1:44" x14ac:dyDescent="0.2">
      <c r="A274" s="36"/>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row>
    <row r="275" spans="1:44" x14ac:dyDescent="0.2">
      <c r="A275" s="36"/>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row>
    <row r="276" spans="1:44" x14ac:dyDescent="0.2">
      <c r="A276" s="36"/>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row>
    <row r="277" spans="1:44" x14ac:dyDescent="0.2">
      <c r="A277" s="36"/>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row>
    <row r="278" spans="1:44" x14ac:dyDescent="0.2">
      <c r="A278" s="36"/>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row>
    <row r="279" spans="1:44" x14ac:dyDescent="0.2">
      <c r="A279" s="36"/>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row>
    <row r="280" spans="1:44" x14ac:dyDescent="0.2">
      <c r="A280" s="36"/>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row>
    <row r="281" spans="1:44" x14ac:dyDescent="0.2">
      <c r="A281" s="36"/>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row>
    <row r="282" spans="1:44" x14ac:dyDescent="0.2">
      <c r="A282" s="36"/>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row>
    <row r="283" spans="1:44" x14ac:dyDescent="0.2">
      <c r="A283" s="36"/>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row>
    <row r="284" spans="1:44" x14ac:dyDescent="0.2">
      <c r="A284" s="36"/>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row>
    <row r="285" spans="1:44" x14ac:dyDescent="0.2">
      <c r="A285" s="36"/>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row>
    <row r="286" spans="1:44" x14ac:dyDescent="0.2">
      <c r="A286" s="36"/>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row>
    <row r="287" spans="1:44" x14ac:dyDescent="0.2">
      <c r="A287" s="36"/>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row>
    <row r="288" spans="1:44" x14ac:dyDescent="0.2">
      <c r="A288" s="36"/>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row>
    <row r="289" spans="1:44" x14ac:dyDescent="0.2">
      <c r="A289" s="36"/>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row>
    <row r="290" spans="1:44" x14ac:dyDescent="0.2">
      <c r="A290" s="36"/>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row>
    <row r="291" spans="1:44" x14ac:dyDescent="0.2">
      <c r="A291" s="36"/>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row>
    <row r="292" spans="1:44" x14ac:dyDescent="0.2">
      <c r="A292" s="36"/>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row>
    <row r="293" spans="1:44" x14ac:dyDescent="0.2">
      <c r="A293" s="36"/>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row>
    <row r="294" spans="1:44" x14ac:dyDescent="0.2">
      <c r="A294" s="36"/>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row>
    <row r="295" spans="1:44" x14ac:dyDescent="0.2">
      <c r="A295" s="36"/>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row>
    <row r="296" spans="1:44" x14ac:dyDescent="0.2">
      <c r="A296" s="36"/>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row>
    <row r="297" spans="1:44" x14ac:dyDescent="0.2">
      <c r="A297" s="36"/>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row>
    <row r="298" spans="1:44" x14ac:dyDescent="0.2">
      <c r="A298" s="36"/>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row>
    <row r="299" spans="1:44" x14ac:dyDescent="0.2">
      <c r="A299" s="36"/>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row>
    <row r="300" spans="1:44" x14ac:dyDescent="0.2">
      <c r="A300" s="36"/>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row>
    <row r="301" spans="1:44" x14ac:dyDescent="0.2">
      <c r="A301" s="36"/>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row>
    <row r="302" spans="1:44" x14ac:dyDescent="0.2">
      <c r="A302" s="36"/>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row>
    <row r="303" spans="1:44" x14ac:dyDescent="0.2">
      <c r="A303" s="36"/>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row>
    <row r="304" spans="1:44" x14ac:dyDescent="0.2">
      <c r="A304" s="36"/>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row>
    <row r="305" spans="1:44" x14ac:dyDescent="0.2">
      <c r="A305" s="36"/>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row>
    <row r="306" spans="1:44" x14ac:dyDescent="0.2">
      <c r="A306" s="36"/>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row>
    <row r="307" spans="1:44" x14ac:dyDescent="0.2">
      <c r="A307" s="36"/>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row>
    <row r="308" spans="1:44" x14ac:dyDescent="0.2">
      <c r="A308" s="36"/>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row>
    <row r="309" spans="1:44" x14ac:dyDescent="0.2">
      <c r="A309" s="36"/>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row>
    <row r="310" spans="1:44" x14ac:dyDescent="0.2">
      <c r="A310" s="36"/>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row>
    <row r="311" spans="1:44" x14ac:dyDescent="0.2">
      <c r="A311" s="36"/>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row>
    <row r="312" spans="1:44" x14ac:dyDescent="0.2">
      <c r="A312" s="36"/>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row>
    <row r="313" spans="1:44" x14ac:dyDescent="0.2">
      <c r="A313" s="36"/>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row>
    <row r="314" spans="1:44" x14ac:dyDescent="0.2">
      <c r="A314" s="36"/>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row>
    <row r="315" spans="1:44" x14ac:dyDescent="0.2">
      <c r="A315" s="36"/>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row>
    <row r="316" spans="1:44" x14ac:dyDescent="0.2">
      <c r="A316" s="36"/>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row>
    <row r="317" spans="1:44" x14ac:dyDescent="0.2">
      <c r="A317" s="36"/>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row>
    <row r="318" spans="1:44" x14ac:dyDescent="0.2">
      <c r="A318" s="36"/>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row>
    <row r="319" spans="1:44" x14ac:dyDescent="0.2">
      <c r="A319" s="36"/>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row>
    <row r="320" spans="1:44" x14ac:dyDescent="0.2">
      <c r="A320" s="36"/>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row>
    <row r="321" spans="1:44" x14ac:dyDescent="0.2">
      <c r="A321" s="36"/>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row>
    <row r="322" spans="1:44" x14ac:dyDescent="0.2">
      <c r="A322" s="36"/>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row>
    <row r="323" spans="1:44" x14ac:dyDescent="0.2">
      <c r="A323" s="36"/>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row>
    <row r="324" spans="1:44" x14ac:dyDescent="0.2">
      <c r="A324" s="36"/>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row>
    <row r="325" spans="1:44" x14ac:dyDescent="0.2">
      <c r="A325" s="36"/>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row>
    <row r="326" spans="1:44" x14ac:dyDescent="0.2">
      <c r="A326" s="36"/>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row>
    <row r="327" spans="1:44" x14ac:dyDescent="0.2">
      <c r="A327" s="36"/>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row>
    <row r="328" spans="1:44" x14ac:dyDescent="0.2">
      <c r="A328" s="36"/>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row>
    <row r="329" spans="1:44" x14ac:dyDescent="0.2">
      <c r="A329" s="36"/>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row>
    <row r="330" spans="1:44" x14ac:dyDescent="0.2">
      <c r="A330" s="36"/>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row>
    <row r="331" spans="1:44" x14ac:dyDescent="0.2">
      <c r="A331" s="36"/>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row>
    <row r="332" spans="1:44" x14ac:dyDescent="0.2">
      <c r="A332" s="36"/>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row>
    <row r="333" spans="1:44" x14ac:dyDescent="0.2">
      <c r="A333" s="36"/>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row>
    <row r="334" spans="1:44" x14ac:dyDescent="0.2">
      <c r="A334" s="36"/>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row>
    <row r="335" spans="1:44" x14ac:dyDescent="0.2">
      <c r="A335" s="36"/>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row>
    <row r="336" spans="1:44" x14ac:dyDescent="0.2">
      <c r="A336" s="36"/>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row>
    <row r="337" spans="1:44" x14ac:dyDescent="0.2">
      <c r="A337" s="36"/>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row>
    <row r="338" spans="1:44" x14ac:dyDescent="0.2">
      <c r="A338" s="36"/>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row>
    <row r="339" spans="1:44" x14ac:dyDescent="0.2">
      <c r="A339" s="36"/>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row>
    <row r="340" spans="1:44" x14ac:dyDescent="0.2">
      <c r="A340" s="36"/>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row>
    <row r="341" spans="1:44" x14ac:dyDescent="0.2">
      <c r="A341" s="36"/>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row>
    <row r="342" spans="1:44" x14ac:dyDescent="0.2">
      <c r="A342" s="36"/>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row>
    <row r="343" spans="1:44" x14ac:dyDescent="0.2">
      <c r="A343" s="36"/>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row>
    <row r="344" spans="1:44" x14ac:dyDescent="0.2">
      <c r="A344" s="36"/>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row>
    <row r="345" spans="1:44" x14ac:dyDescent="0.2">
      <c r="A345" s="36"/>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row>
    <row r="346" spans="1:44" x14ac:dyDescent="0.2">
      <c r="A346" s="36"/>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row>
    <row r="347" spans="1:44" x14ac:dyDescent="0.2">
      <c r="A347" s="36"/>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row>
    <row r="348" spans="1:44" x14ac:dyDescent="0.2">
      <c r="A348" s="36"/>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row>
    <row r="349" spans="1:44" x14ac:dyDescent="0.2">
      <c r="A349" s="36"/>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row>
    <row r="350" spans="1:44" x14ac:dyDescent="0.2">
      <c r="A350" s="36"/>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row>
    <row r="351" spans="1:44" x14ac:dyDescent="0.2">
      <c r="A351" s="36"/>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row>
    <row r="352" spans="1:44" x14ac:dyDescent="0.2">
      <c r="A352" s="36"/>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row>
    <row r="353" spans="1:44" x14ac:dyDescent="0.2">
      <c r="A353" s="36"/>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row>
    <row r="354" spans="1:44" x14ac:dyDescent="0.2">
      <c r="A354" s="36"/>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row>
    <row r="355" spans="1:44" x14ac:dyDescent="0.2">
      <c r="A355" s="36"/>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row>
    <row r="356" spans="1:44" x14ac:dyDescent="0.2">
      <c r="A356" s="36"/>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row>
    <row r="357" spans="1:44" x14ac:dyDescent="0.2">
      <c r="A357" s="36"/>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row>
    <row r="358" spans="1:44" x14ac:dyDescent="0.2">
      <c r="A358" s="36"/>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row>
    <row r="359" spans="1:44" x14ac:dyDescent="0.2">
      <c r="A359" s="36"/>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row>
    <row r="360" spans="1:44" x14ac:dyDescent="0.2">
      <c r="A360" s="36"/>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row>
    <row r="361" spans="1:44" x14ac:dyDescent="0.2">
      <c r="A361" s="36"/>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row>
    <row r="362" spans="1:44" x14ac:dyDescent="0.2">
      <c r="A362" s="36"/>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row>
    <row r="363" spans="1:44" x14ac:dyDescent="0.2">
      <c r="A363" s="36"/>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row>
    <row r="364" spans="1:44" x14ac:dyDescent="0.2">
      <c r="A364" s="36"/>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row>
    <row r="365" spans="1:44" x14ac:dyDescent="0.2">
      <c r="A365" s="36"/>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row>
    <row r="366" spans="1:44" x14ac:dyDescent="0.2">
      <c r="A366" s="36"/>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row>
    <row r="367" spans="1:44" x14ac:dyDescent="0.2">
      <c r="A367" s="36"/>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row>
    <row r="368" spans="1:44" x14ac:dyDescent="0.2">
      <c r="A368" s="36"/>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row>
    <row r="369" spans="1:44" x14ac:dyDescent="0.2">
      <c r="A369" s="36"/>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row>
    <row r="370" spans="1:44" x14ac:dyDescent="0.2">
      <c r="A370" s="36"/>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row>
    <row r="371" spans="1:44" x14ac:dyDescent="0.2">
      <c r="A371" s="36"/>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row>
    <row r="372" spans="1:44" x14ac:dyDescent="0.2">
      <c r="A372" s="36"/>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row>
    <row r="373" spans="1:44" x14ac:dyDescent="0.2">
      <c r="A373" s="36"/>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row>
    <row r="374" spans="1:44" x14ac:dyDescent="0.2">
      <c r="A374" s="36"/>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row>
    <row r="375" spans="1:44" x14ac:dyDescent="0.2">
      <c r="A375" s="36"/>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row>
    <row r="376" spans="1:44" x14ac:dyDescent="0.2">
      <c r="A376" s="36"/>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row>
    <row r="377" spans="1:44" x14ac:dyDescent="0.2">
      <c r="A377" s="36"/>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row>
    <row r="378" spans="1:44" x14ac:dyDescent="0.2">
      <c r="A378" s="36"/>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row>
    <row r="379" spans="1:44" x14ac:dyDescent="0.2">
      <c r="A379" s="36"/>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row>
    <row r="380" spans="1:44" x14ac:dyDescent="0.2">
      <c r="A380" s="36"/>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row>
    <row r="381" spans="1:44" x14ac:dyDescent="0.2">
      <c r="A381" s="36"/>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row>
    <row r="382" spans="1:44" x14ac:dyDescent="0.2">
      <c r="A382" s="36"/>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row>
    <row r="383" spans="1:44" x14ac:dyDescent="0.2">
      <c r="A383" s="36"/>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row>
    <row r="384" spans="1:44" x14ac:dyDescent="0.2">
      <c r="A384" s="36"/>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row>
    <row r="385" spans="1:44" x14ac:dyDescent="0.2">
      <c r="A385" s="36"/>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row>
    <row r="386" spans="1:44" x14ac:dyDescent="0.2">
      <c r="A386" s="36"/>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row>
    <row r="387" spans="1:44" x14ac:dyDescent="0.2">
      <c r="A387" s="36"/>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row>
    <row r="388" spans="1:44" x14ac:dyDescent="0.2">
      <c r="A388" s="36"/>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row>
    <row r="389" spans="1:44" x14ac:dyDescent="0.2">
      <c r="A389" s="36"/>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row>
    <row r="390" spans="1:44" x14ac:dyDescent="0.2">
      <c r="A390" s="36"/>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row>
    <row r="391" spans="1:44" x14ac:dyDescent="0.2">
      <c r="A391" s="36"/>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row>
    <row r="392" spans="1:44" x14ac:dyDescent="0.2">
      <c r="A392" s="36"/>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row>
    <row r="393" spans="1:44" x14ac:dyDescent="0.2">
      <c r="A393" s="36"/>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row>
    <row r="394" spans="1:44" x14ac:dyDescent="0.2">
      <c r="A394" s="36"/>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row>
    <row r="395" spans="1:44" x14ac:dyDescent="0.2">
      <c r="A395" s="36"/>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row>
    <row r="396" spans="1:44" x14ac:dyDescent="0.2">
      <c r="A396" s="36"/>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row>
    <row r="397" spans="1:44" x14ac:dyDescent="0.2">
      <c r="A397" s="36"/>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row>
    <row r="398" spans="1:44" x14ac:dyDescent="0.2">
      <c r="A398" s="36"/>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row>
    <row r="399" spans="1:44" x14ac:dyDescent="0.2">
      <c r="A399" s="36"/>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row>
    <row r="400" spans="1:44" x14ac:dyDescent="0.2">
      <c r="A400" s="36"/>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row>
    <row r="401" spans="1:44" x14ac:dyDescent="0.2">
      <c r="A401" s="36"/>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row>
    <row r="402" spans="1:44" x14ac:dyDescent="0.2">
      <c r="A402" s="36"/>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row>
    <row r="403" spans="1:44" x14ac:dyDescent="0.2">
      <c r="A403" s="36"/>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row>
    <row r="404" spans="1:44" x14ac:dyDescent="0.2">
      <c r="A404" s="36"/>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row>
    <row r="405" spans="1:44" x14ac:dyDescent="0.2">
      <c r="A405" s="36"/>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row>
    <row r="406" spans="1:44" x14ac:dyDescent="0.2">
      <c r="A406" s="36"/>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row>
    <row r="407" spans="1:44" x14ac:dyDescent="0.2">
      <c r="A407" s="36"/>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row>
    <row r="408" spans="1:44" x14ac:dyDescent="0.2">
      <c r="A408" s="36"/>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row>
    <row r="409" spans="1:44" x14ac:dyDescent="0.2">
      <c r="A409" s="36"/>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row>
    <row r="410" spans="1:44" x14ac:dyDescent="0.2">
      <c r="A410" s="36"/>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row>
    <row r="411" spans="1:44" x14ac:dyDescent="0.2">
      <c r="A411" s="36"/>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row>
    <row r="412" spans="1:44" x14ac:dyDescent="0.2">
      <c r="A412" s="36"/>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row>
    <row r="413" spans="1:44" x14ac:dyDescent="0.2">
      <c r="A413" s="36"/>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row>
    <row r="414" spans="1:44" x14ac:dyDescent="0.2">
      <c r="A414" s="36"/>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row>
    <row r="415" spans="1:44" x14ac:dyDescent="0.2">
      <c r="A415" s="36"/>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row>
    <row r="416" spans="1:44" x14ac:dyDescent="0.2">
      <c r="A416" s="36"/>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row>
    <row r="417" spans="1:44" x14ac:dyDescent="0.2">
      <c r="A417" s="36"/>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row>
    <row r="418" spans="1:44" x14ac:dyDescent="0.2">
      <c r="A418" s="36"/>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row>
    <row r="419" spans="1:44" x14ac:dyDescent="0.2">
      <c r="A419" s="36"/>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row>
    <row r="420" spans="1:44" x14ac:dyDescent="0.2">
      <c r="A420" s="36"/>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row>
    <row r="421" spans="1:44" x14ac:dyDescent="0.2">
      <c r="A421" s="36"/>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row>
    <row r="422" spans="1:44" x14ac:dyDescent="0.2">
      <c r="A422" s="36"/>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row>
    <row r="423" spans="1:44" x14ac:dyDescent="0.2">
      <c r="A423" s="36"/>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row>
    <row r="424" spans="1:44" x14ac:dyDescent="0.2">
      <c r="A424" s="36"/>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row>
    <row r="425" spans="1:44" x14ac:dyDescent="0.2">
      <c r="A425" s="36"/>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row>
    <row r="426" spans="1:44" x14ac:dyDescent="0.2">
      <c r="A426" s="36"/>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row>
    <row r="427" spans="1:44" x14ac:dyDescent="0.2">
      <c r="A427" s="36"/>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row>
    <row r="428" spans="1:44" x14ac:dyDescent="0.2">
      <c r="A428" s="36"/>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row>
    <row r="429" spans="1:44" x14ac:dyDescent="0.2">
      <c r="A429" s="36"/>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row>
    <row r="430" spans="1:44" x14ac:dyDescent="0.2">
      <c r="A430" s="36"/>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row>
    <row r="431" spans="1:44" x14ac:dyDescent="0.2">
      <c r="A431" s="36"/>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row>
    <row r="432" spans="1:44" x14ac:dyDescent="0.2">
      <c r="A432" s="36"/>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row>
    <row r="433" spans="1:44" x14ac:dyDescent="0.2">
      <c r="A433" s="36"/>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row>
    <row r="434" spans="1:44" x14ac:dyDescent="0.2">
      <c r="A434" s="36"/>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row>
    <row r="435" spans="1:44" x14ac:dyDescent="0.2">
      <c r="A435" s="36"/>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row>
    <row r="436" spans="1:44" x14ac:dyDescent="0.2">
      <c r="A436" s="36"/>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row>
    <row r="437" spans="1:44" x14ac:dyDescent="0.2">
      <c r="A437" s="36"/>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row>
    <row r="438" spans="1:44" x14ac:dyDescent="0.2">
      <c r="A438" s="36"/>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row>
    <row r="439" spans="1:44" x14ac:dyDescent="0.2">
      <c r="A439" s="36"/>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row>
    <row r="440" spans="1:44" x14ac:dyDescent="0.2">
      <c r="A440" s="36"/>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row>
    <row r="441" spans="1:44" x14ac:dyDescent="0.2">
      <c r="A441" s="36"/>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row>
    <row r="442" spans="1:44" x14ac:dyDescent="0.2">
      <c r="A442" s="36"/>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row>
    <row r="443" spans="1:44" x14ac:dyDescent="0.2">
      <c r="A443" s="36"/>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row>
    <row r="444" spans="1:44" x14ac:dyDescent="0.2">
      <c r="A444" s="36"/>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row>
    <row r="445" spans="1:44" x14ac:dyDescent="0.2">
      <c r="A445" s="36"/>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row>
    <row r="446" spans="1:44" x14ac:dyDescent="0.2">
      <c r="A446" s="36"/>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row>
    <row r="447" spans="1:44" x14ac:dyDescent="0.2">
      <c r="A447" s="36"/>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row>
    <row r="448" spans="1:44" x14ac:dyDescent="0.2">
      <c r="A448" s="36"/>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row>
    <row r="449" spans="1:44" x14ac:dyDescent="0.2">
      <c r="A449" s="36"/>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row>
    <row r="450" spans="1:44" x14ac:dyDescent="0.2">
      <c r="A450" s="36"/>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row>
    <row r="451" spans="1:44" x14ac:dyDescent="0.2">
      <c r="A451" s="36"/>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row>
    <row r="452" spans="1:44" x14ac:dyDescent="0.2">
      <c r="A452" s="36"/>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row>
    <row r="453" spans="1:44" x14ac:dyDescent="0.2">
      <c r="A453" s="36"/>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row>
    <row r="454" spans="1:44" x14ac:dyDescent="0.2">
      <c r="A454" s="36"/>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row>
    <row r="455" spans="1:44" x14ac:dyDescent="0.2">
      <c r="A455" s="36"/>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row>
    <row r="456" spans="1:44" x14ac:dyDescent="0.2">
      <c r="A456" s="36"/>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row>
    <row r="457" spans="1:44" x14ac:dyDescent="0.2">
      <c r="A457" s="36"/>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row>
    <row r="458" spans="1:44" x14ac:dyDescent="0.2">
      <c r="A458" s="36"/>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row>
    <row r="459" spans="1:44" x14ac:dyDescent="0.2">
      <c r="A459" s="36"/>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row>
    <row r="460" spans="1:44" x14ac:dyDescent="0.2">
      <c r="A460" s="36"/>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row>
    <row r="461" spans="1:44" x14ac:dyDescent="0.2">
      <c r="A461" s="36"/>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row>
    <row r="462" spans="1:44" x14ac:dyDescent="0.2">
      <c r="A462" s="36"/>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row>
    <row r="463" spans="1:44" x14ac:dyDescent="0.2">
      <c r="A463" s="36"/>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row>
    <row r="464" spans="1:44" x14ac:dyDescent="0.2">
      <c r="A464" s="36"/>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row>
    <row r="465" spans="1:44" x14ac:dyDescent="0.2">
      <c r="A465" s="36"/>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row>
    <row r="466" spans="1:44" x14ac:dyDescent="0.2">
      <c r="A466" s="36"/>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row>
    <row r="467" spans="1:44" x14ac:dyDescent="0.2">
      <c r="A467" s="36"/>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row>
    <row r="468" spans="1:44" x14ac:dyDescent="0.2">
      <c r="A468" s="36"/>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row>
    <row r="469" spans="1:44" x14ac:dyDescent="0.2">
      <c r="A469" s="36"/>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row>
    <row r="470" spans="1:44" x14ac:dyDescent="0.2">
      <c r="A470" s="36"/>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row>
    <row r="471" spans="1:44" x14ac:dyDescent="0.2">
      <c r="A471" s="36"/>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row>
    <row r="472" spans="1:44" x14ac:dyDescent="0.2">
      <c r="A472" s="36"/>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row>
    <row r="473" spans="1:44" x14ac:dyDescent="0.2">
      <c r="A473" s="36"/>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row>
    <row r="474" spans="1:44" x14ac:dyDescent="0.2">
      <c r="A474" s="36"/>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row>
    <row r="475" spans="1:44" x14ac:dyDescent="0.2">
      <c r="A475" s="36"/>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row>
    <row r="476" spans="1:44" x14ac:dyDescent="0.2">
      <c r="A476" s="36"/>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row>
    <row r="477" spans="1:44" x14ac:dyDescent="0.2">
      <c r="A477" s="36"/>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row>
    <row r="478" spans="1:44" x14ac:dyDescent="0.2">
      <c r="A478" s="36"/>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row>
    <row r="479" spans="1:44" x14ac:dyDescent="0.2">
      <c r="A479" s="36"/>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row>
    <row r="480" spans="1:44" x14ac:dyDescent="0.2">
      <c r="A480" s="36"/>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row>
    <row r="481" spans="1:44" x14ac:dyDescent="0.2">
      <c r="A481" s="36"/>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row>
    <row r="482" spans="1:44" x14ac:dyDescent="0.2">
      <c r="A482" s="36"/>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row>
    <row r="483" spans="1:44" x14ac:dyDescent="0.2">
      <c r="A483" s="36"/>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row>
    <row r="484" spans="1:44" x14ac:dyDescent="0.2">
      <c r="A484" s="36"/>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row>
    <row r="485" spans="1:44" x14ac:dyDescent="0.2">
      <c r="A485" s="36"/>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row>
    <row r="486" spans="1:44" x14ac:dyDescent="0.2">
      <c r="A486" s="36"/>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row>
    <row r="487" spans="1:44" x14ac:dyDescent="0.2">
      <c r="A487" s="36"/>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row>
    <row r="488" spans="1:44" x14ac:dyDescent="0.2">
      <c r="A488" s="36"/>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row>
    <row r="489" spans="1:44" x14ac:dyDescent="0.2">
      <c r="A489" s="36"/>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row>
    <row r="490" spans="1:44" x14ac:dyDescent="0.2">
      <c r="A490" s="36"/>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row>
    <row r="491" spans="1:44" x14ac:dyDescent="0.2">
      <c r="A491" s="36"/>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row>
    <row r="492" spans="1:44" x14ac:dyDescent="0.2">
      <c r="A492" s="36"/>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row>
    <row r="493" spans="1:44" x14ac:dyDescent="0.2">
      <c r="A493" s="36"/>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row>
    <row r="494" spans="1:44" x14ac:dyDescent="0.2">
      <c r="A494" s="36"/>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row>
    <row r="495" spans="1:44" x14ac:dyDescent="0.2">
      <c r="A495" s="36"/>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row>
    <row r="496" spans="1:44" x14ac:dyDescent="0.2">
      <c r="A496" s="36"/>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row>
    <row r="497" spans="1:44" x14ac:dyDescent="0.2">
      <c r="A497" s="36"/>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row>
    <row r="498" spans="1:44" x14ac:dyDescent="0.2">
      <c r="A498" s="36"/>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row>
    <row r="499" spans="1:44" x14ac:dyDescent="0.2">
      <c r="A499" s="36"/>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row>
    <row r="500" spans="1:44" x14ac:dyDescent="0.2">
      <c r="A500" s="36"/>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row>
    <row r="501" spans="1:44" x14ac:dyDescent="0.2">
      <c r="A501" s="36"/>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row>
    <row r="502" spans="1:44" x14ac:dyDescent="0.2">
      <c r="A502" s="36"/>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row>
    <row r="503" spans="1:44" x14ac:dyDescent="0.2">
      <c r="A503" s="36"/>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row>
    <row r="504" spans="1:44" x14ac:dyDescent="0.2">
      <c r="A504" s="36"/>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row>
    <row r="505" spans="1:44" x14ac:dyDescent="0.2">
      <c r="A505" s="36"/>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row>
    <row r="506" spans="1:44" x14ac:dyDescent="0.2">
      <c r="A506" s="36"/>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row>
    <row r="507" spans="1:44" x14ac:dyDescent="0.2">
      <c r="A507" s="36"/>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row>
    <row r="508" spans="1:44" x14ac:dyDescent="0.2">
      <c r="A508" s="36"/>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row>
    <row r="509" spans="1:44" x14ac:dyDescent="0.2">
      <c r="A509" s="36"/>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row>
    <row r="510" spans="1:44" x14ac:dyDescent="0.2">
      <c r="A510" s="36"/>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row>
    <row r="511" spans="1:44" x14ac:dyDescent="0.2">
      <c r="A511" s="36"/>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row>
    <row r="512" spans="1:44" x14ac:dyDescent="0.2">
      <c r="A512" s="36"/>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row>
    <row r="513" spans="1:44" x14ac:dyDescent="0.2">
      <c r="A513" s="36"/>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row>
    <row r="514" spans="1:44" x14ac:dyDescent="0.2">
      <c r="A514" s="36"/>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row>
    <row r="515" spans="1:44" x14ac:dyDescent="0.2">
      <c r="A515" s="36"/>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row>
    <row r="516" spans="1:44" x14ac:dyDescent="0.2">
      <c r="A516" s="36"/>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row>
    <row r="517" spans="1:44" x14ac:dyDescent="0.2">
      <c r="A517" s="36"/>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row>
    <row r="518" spans="1:44" x14ac:dyDescent="0.2">
      <c r="A518" s="36"/>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row>
    <row r="519" spans="1:44" x14ac:dyDescent="0.2">
      <c r="A519" s="36"/>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row>
    <row r="520" spans="1:44" x14ac:dyDescent="0.2">
      <c r="A520" s="36"/>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row>
    <row r="521" spans="1:44" x14ac:dyDescent="0.2">
      <c r="A521" s="36"/>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row>
    <row r="522" spans="1:44" x14ac:dyDescent="0.2">
      <c r="A522" s="36"/>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row>
    <row r="523" spans="1:44" x14ac:dyDescent="0.2">
      <c r="A523" s="36"/>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row>
    <row r="524" spans="1:44" x14ac:dyDescent="0.2">
      <c r="A524" s="36"/>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row>
    <row r="525" spans="1:44" x14ac:dyDescent="0.2">
      <c r="A525" s="36"/>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row>
    <row r="526" spans="1:44" x14ac:dyDescent="0.2">
      <c r="A526" s="36"/>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row>
    <row r="527" spans="1:44" x14ac:dyDescent="0.2">
      <c r="A527" s="36"/>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row>
    <row r="528" spans="1:44" x14ac:dyDescent="0.2">
      <c r="A528" s="36"/>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row>
    <row r="529" spans="1:44" x14ac:dyDescent="0.2">
      <c r="A529" s="36"/>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row>
    <row r="530" spans="1:44" x14ac:dyDescent="0.2">
      <c r="A530" s="36"/>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row>
    <row r="531" spans="1:44" x14ac:dyDescent="0.2">
      <c r="A531" s="36"/>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row>
    <row r="532" spans="1:44" x14ac:dyDescent="0.2">
      <c r="A532" s="36"/>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row>
    <row r="533" spans="1:44" x14ac:dyDescent="0.2">
      <c r="A533" s="36"/>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row>
    <row r="534" spans="1:44" x14ac:dyDescent="0.2">
      <c r="A534" s="36"/>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row>
    <row r="535" spans="1:44" x14ac:dyDescent="0.2">
      <c r="A535" s="36"/>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row>
    <row r="536" spans="1:44" x14ac:dyDescent="0.2">
      <c r="A536" s="36"/>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row>
    <row r="537" spans="1:44" x14ac:dyDescent="0.2">
      <c r="A537" s="36"/>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row>
    <row r="538" spans="1:44" x14ac:dyDescent="0.2">
      <c r="A538" s="36"/>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row>
    <row r="539" spans="1:44" x14ac:dyDescent="0.2">
      <c r="A539" s="36"/>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row>
    <row r="540" spans="1:44" x14ac:dyDescent="0.2">
      <c r="A540" s="36"/>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row>
    <row r="541" spans="1:44" x14ac:dyDescent="0.2">
      <c r="A541" s="36"/>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row>
    <row r="542" spans="1:44" x14ac:dyDescent="0.2">
      <c r="A542" s="36"/>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row>
    <row r="543" spans="1:44" x14ac:dyDescent="0.2">
      <c r="A543" s="36"/>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row>
    <row r="544" spans="1:44" x14ac:dyDescent="0.2">
      <c r="A544" s="36"/>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row>
    <row r="545" spans="1:44" x14ac:dyDescent="0.2">
      <c r="A545" s="36"/>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row>
    <row r="546" spans="1:44" x14ac:dyDescent="0.2">
      <c r="A546" s="36"/>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row>
    <row r="547" spans="1:44" x14ac:dyDescent="0.2">
      <c r="A547" s="36"/>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row>
    <row r="548" spans="1:44" x14ac:dyDescent="0.2">
      <c r="A548" s="36"/>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row>
    <row r="549" spans="1:44" x14ac:dyDescent="0.2">
      <c r="A549" s="36"/>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row>
    <row r="550" spans="1:44" x14ac:dyDescent="0.2">
      <c r="A550" s="36"/>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row>
    <row r="551" spans="1:44" x14ac:dyDescent="0.2">
      <c r="A551" s="36"/>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row>
    <row r="552" spans="1:44" x14ac:dyDescent="0.2">
      <c r="A552" s="36"/>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row>
    <row r="553" spans="1:44" x14ac:dyDescent="0.2">
      <c r="A553" s="36"/>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row>
    <row r="554" spans="1:44" x14ac:dyDescent="0.2">
      <c r="A554" s="36"/>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row>
    <row r="555" spans="1:44" x14ac:dyDescent="0.2">
      <c r="A555" s="36"/>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row>
    <row r="556" spans="1:44" x14ac:dyDescent="0.2">
      <c r="A556" s="36"/>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row>
    <row r="557" spans="1:44" x14ac:dyDescent="0.2">
      <c r="A557" s="36"/>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row>
    <row r="558" spans="1:44" x14ac:dyDescent="0.2">
      <c r="A558" s="36"/>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row>
    <row r="559" spans="1:44" x14ac:dyDescent="0.2">
      <c r="A559" s="36"/>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row>
    <row r="560" spans="1:44" x14ac:dyDescent="0.2">
      <c r="A560" s="36"/>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row>
    <row r="561" spans="1:44" x14ac:dyDescent="0.2">
      <c r="A561" s="36"/>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row>
    <row r="562" spans="1:44" x14ac:dyDescent="0.2">
      <c r="A562" s="36"/>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row>
    <row r="563" spans="1:44" x14ac:dyDescent="0.2">
      <c r="A563" s="36"/>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row>
    <row r="564" spans="1:44" x14ac:dyDescent="0.2">
      <c r="A564" s="36"/>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row>
    <row r="565" spans="1:44" x14ac:dyDescent="0.2">
      <c r="A565" s="36"/>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row>
    <row r="566" spans="1:44" x14ac:dyDescent="0.2">
      <c r="A566" s="36"/>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row>
    <row r="567" spans="1:44" x14ac:dyDescent="0.2">
      <c r="A567" s="36"/>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row>
    <row r="568" spans="1:44" x14ac:dyDescent="0.2">
      <c r="A568" s="36"/>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row>
    <row r="569" spans="1:44" x14ac:dyDescent="0.2">
      <c r="A569" s="36"/>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row>
    <row r="570" spans="1:44" x14ac:dyDescent="0.2">
      <c r="A570" s="36"/>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row>
    <row r="571" spans="1:44" x14ac:dyDescent="0.2">
      <c r="A571" s="36"/>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row>
    <row r="572" spans="1:44" x14ac:dyDescent="0.2">
      <c r="A572" s="36"/>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row>
    <row r="573" spans="1:44" x14ac:dyDescent="0.2">
      <c r="A573" s="36"/>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row>
    <row r="574" spans="1:44" x14ac:dyDescent="0.2">
      <c r="A574" s="36"/>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row>
    <row r="575" spans="1:44" x14ac:dyDescent="0.2">
      <c r="A575" s="36"/>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row>
    <row r="576" spans="1:44" x14ac:dyDescent="0.2">
      <c r="A576" s="36"/>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row>
    <row r="577" spans="1:44" x14ac:dyDescent="0.2">
      <c r="A577" s="36"/>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row>
    <row r="578" spans="1:44" x14ac:dyDescent="0.2">
      <c r="A578" s="36"/>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row>
    <row r="579" spans="1:44" x14ac:dyDescent="0.2">
      <c r="A579" s="36"/>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row>
    <row r="580" spans="1:44" x14ac:dyDescent="0.2">
      <c r="A580" s="36"/>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row>
    <row r="581" spans="1:44" x14ac:dyDescent="0.2">
      <c r="A581" s="36"/>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row>
    <row r="582" spans="1:44" x14ac:dyDescent="0.2">
      <c r="A582" s="36"/>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row>
    <row r="583" spans="1:44" x14ac:dyDescent="0.2">
      <c r="A583" s="36"/>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row>
    <row r="584" spans="1:44" x14ac:dyDescent="0.2">
      <c r="A584" s="36"/>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row>
    <row r="585" spans="1:44" x14ac:dyDescent="0.2">
      <c r="A585" s="36"/>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row>
    <row r="586" spans="1:44" x14ac:dyDescent="0.2">
      <c r="A586" s="36"/>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row>
    <row r="587" spans="1:44" x14ac:dyDescent="0.2">
      <c r="A587" s="36"/>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row>
    <row r="588" spans="1:44" x14ac:dyDescent="0.2">
      <c r="A588" s="36"/>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row>
    <row r="589" spans="1:44" x14ac:dyDescent="0.2">
      <c r="A589" s="36"/>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row>
    <row r="590" spans="1:44" x14ac:dyDescent="0.2">
      <c r="A590" s="36"/>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row>
    <row r="591" spans="1:44" x14ac:dyDescent="0.2">
      <c r="A591" s="36"/>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row>
    <row r="592" spans="1:44" x14ac:dyDescent="0.2">
      <c r="A592" s="36"/>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row>
    <row r="593" spans="1:44" x14ac:dyDescent="0.2">
      <c r="A593" s="36"/>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row>
    <row r="594" spans="1:44" x14ac:dyDescent="0.2">
      <c r="A594" s="36"/>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row>
    <row r="595" spans="1:44" x14ac:dyDescent="0.2">
      <c r="A595" s="36"/>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c r="AR595" s="39"/>
    </row>
    <row r="596" spans="1:44" x14ac:dyDescent="0.2">
      <c r="A596" s="36"/>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c r="AR596" s="39"/>
    </row>
  </sheetData>
  <autoFilter ref="A3:AR3">
    <sortState ref="A4:AR64">
      <sortCondition ref="A3"/>
    </sortState>
  </autoFilter>
  <mergeCells count="2">
    <mergeCell ref="A1:F1"/>
    <mergeCell ref="A2:AR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abSelected="1" workbookViewId="0">
      <selection activeCell="D9" sqref="D9"/>
    </sheetView>
  </sheetViews>
  <sheetFormatPr defaultRowHeight="15" x14ac:dyDescent="0.25"/>
  <cols>
    <col min="1" max="1" width="9.140625" style="119"/>
    <col min="2" max="2" width="13.42578125" style="119" customWidth="1"/>
    <col min="3" max="3" width="19.28515625" bestFit="1" customWidth="1"/>
    <col min="4" max="4" width="77.85546875" bestFit="1" customWidth="1"/>
    <col min="5" max="5" width="9.28515625" customWidth="1"/>
    <col min="8" max="8" width="34.7109375" bestFit="1" customWidth="1"/>
  </cols>
  <sheetData>
    <row r="1" spans="1:13" ht="15.75" x14ac:dyDescent="0.25">
      <c r="A1" s="166"/>
      <c r="B1" s="167" t="s">
        <v>471</v>
      </c>
      <c r="C1" s="107"/>
      <c r="D1" s="107"/>
    </row>
    <row r="2" spans="1:13" ht="15.75" x14ac:dyDescent="0.25">
      <c r="B2" s="114"/>
      <c r="C2" s="107"/>
      <c r="D2" s="107"/>
    </row>
    <row r="3" spans="1:13" ht="15.75" x14ac:dyDescent="0.25">
      <c r="B3" s="168" t="s">
        <v>608</v>
      </c>
      <c r="C3" s="108"/>
      <c r="D3" s="108"/>
    </row>
    <row r="4" spans="1:13" ht="15.75" x14ac:dyDescent="0.25">
      <c r="B4" s="115"/>
      <c r="C4" s="108"/>
      <c r="D4" s="108"/>
    </row>
    <row r="5" spans="1:13" ht="15.75" x14ac:dyDescent="0.25">
      <c r="B5" s="115"/>
      <c r="C5" s="108"/>
      <c r="D5" s="108"/>
    </row>
    <row r="6" spans="1:13" ht="31.5" x14ac:dyDescent="0.25">
      <c r="A6" s="120" t="s">
        <v>549</v>
      </c>
      <c r="B6" s="116" t="s">
        <v>467</v>
      </c>
      <c r="C6" s="104" t="s">
        <v>464</v>
      </c>
      <c r="D6" s="104" t="s">
        <v>466</v>
      </c>
      <c r="F6" s="105"/>
      <c r="G6" s="105"/>
      <c r="H6" s="105"/>
      <c r="I6" s="105"/>
      <c r="J6" s="105"/>
      <c r="K6" s="105"/>
      <c r="L6" s="105"/>
      <c r="M6" s="105"/>
    </row>
    <row r="7" spans="1:13" ht="30" x14ac:dyDescent="0.25">
      <c r="A7" s="120" t="s">
        <v>550</v>
      </c>
      <c r="B7" s="110">
        <v>715</v>
      </c>
      <c r="C7" s="33" t="s">
        <v>472</v>
      </c>
      <c r="D7" s="109" t="s">
        <v>468</v>
      </c>
      <c r="F7" s="105"/>
      <c r="G7" s="106"/>
      <c r="H7" s="106"/>
      <c r="I7" s="105"/>
      <c r="J7" s="105"/>
      <c r="K7" s="105"/>
      <c r="L7" s="105"/>
      <c r="M7" s="105"/>
    </row>
    <row r="8" spans="1:13" ht="30" x14ac:dyDescent="0.25">
      <c r="A8" s="120" t="s">
        <v>551</v>
      </c>
      <c r="B8" s="110">
        <v>944</v>
      </c>
      <c r="C8" s="33" t="s">
        <v>473</v>
      </c>
      <c r="D8" s="109" t="s">
        <v>474</v>
      </c>
      <c r="F8" s="105"/>
      <c r="G8" s="35"/>
      <c r="H8" s="35"/>
      <c r="I8" s="105"/>
      <c r="J8" s="105"/>
      <c r="K8" s="105"/>
      <c r="L8" s="105"/>
      <c r="M8" s="105"/>
    </row>
    <row r="9" spans="1:13" ht="30" x14ac:dyDescent="0.25">
      <c r="A9" s="120" t="s">
        <v>552</v>
      </c>
      <c r="B9" s="110">
        <v>164</v>
      </c>
      <c r="C9" s="33" t="s">
        <v>475</v>
      </c>
      <c r="D9" s="109" t="s">
        <v>489</v>
      </c>
      <c r="F9" s="105"/>
      <c r="G9" s="35"/>
      <c r="H9" s="35"/>
      <c r="I9" s="105"/>
      <c r="J9" s="105"/>
      <c r="K9" s="105"/>
      <c r="L9" s="105"/>
      <c r="M9" s="105"/>
    </row>
    <row r="10" spans="1:13" ht="30" x14ac:dyDescent="0.25">
      <c r="A10" s="120" t="s">
        <v>553</v>
      </c>
      <c r="B10" s="110"/>
      <c r="C10" s="33" t="s">
        <v>476</v>
      </c>
      <c r="D10" s="109" t="s">
        <v>489</v>
      </c>
      <c r="F10" s="105"/>
      <c r="G10" s="35"/>
      <c r="H10" s="35"/>
      <c r="I10" s="105"/>
      <c r="J10" s="105"/>
      <c r="K10" s="105"/>
      <c r="L10" s="105"/>
      <c r="M10" s="105"/>
    </row>
    <row r="11" spans="1:13" ht="45" x14ac:dyDescent="0.25">
      <c r="A11" s="120" t="s">
        <v>554</v>
      </c>
      <c r="B11" s="110">
        <v>331</v>
      </c>
      <c r="C11" s="33" t="s">
        <v>477</v>
      </c>
      <c r="D11" s="109" t="s">
        <v>478</v>
      </c>
      <c r="F11" s="105"/>
      <c r="G11" s="35"/>
      <c r="H11" s="35"/>
      <c r="I11" s="105"/>
      <c r="J11" s="105"/>
      <c r="K11" s="105"/>
      <c r="L11" s="105"/>
      <c r="M11" s="105"/>
    </row>
    <row r="12" spans="1:13" ht="45" x14ac:dyDescent="0.25">
      <c r="A12" s="120" t="s">
        <v>555</v>
      </c>
      <c r="B12" s="110">
        <v>452</v>
      </c>
      <c r="C12" s="33" t="s">
        <v>479</v>
      </c>
      <c r="D12" s="109" t="s">
        <v>478</v>
      </c>
      <c r="F12" s="105"/>
      <c r="G12" s="105"/>
      <c r="H12" s="105"/>
      <c r="I12" s="105"/>
      <c r="J12" s="105"/>
      <c r="K12" s="105"/>
      <c r="L12" s="105"/>
      <c r="M12" s="105"/>
    </row>
    <row r="13" spans="1:13" ht="45" x14ac:dyDescent="0.25">
      <c r="A13" s="120" t="s">
        <v>556</v>
      </c>
      <c r="B13" s="110">
        <v>376</v>
      </c>
      <c r="C13" s="33" t="s">
        <v>480</v>
      </c>
      <c r="D13" s="109" t="s">
        <v>469</v>
      </c>
      <c r="H13" s="32"/>
    </row>
    <row r="14" spans="1:13" ht="45" x14ac:dyDescent="0.25">
      <c r="A14" s="120" t="s">
        <v>557</v>
      </c>
      <c r="B14" s="110">
        <v>782</v>
      </c>
      <c r="C14" s="33" t="s">
        <v>481</v>
      </c>
      <c r="D14" s="109" t="s">
        <v>469</v>
      </c>
    </row>
    <row r="15" spans="1:13" ht="30" x14ac:dyDescent="0.25">
      <c r="A15" s="120" t="s">
        <v>558</v>
      </c>
      <c r="B15" s="110">
        <v>1914</v>
      </c>
      <c r="C15" s="33" t="s">
        <v>482</v>
      </c>
      <c r="D15" s="109" t="s">
        <v>483</v>
      </c>
    </row>
    <row r="16" spans="1:13" ht="30" x14ac:dyDescent="0.25">
      <c r="A16" s="120" t="s">
        <v>559</v>
      </c>
      <c r="B16" s="110">
        <v>133</v>
      </c>
      <c r="C16" s="33" t="s">
        <v>484</v>
      </c>
      <c r="D16" s="109" t="s">
        <v>468</v>
      </c>
    </row>
    <row r="17" spans="1:8" ht="30" x14ac:dyDescent="0.25">
      <c r="A17" s="120" t="s">
        <v>560</v>
      </c>
      <c r="B17" s="110">
        <v>352</v>
      </c>
      <c r="C17" s="33" t="s">
        <v>485</v>
      </c>
      <c r="D17" s="109" t="s">
        <v>486</v>
      </c>
    </row>
    <row r="18" spans="1:8" ht="23.25" customHeight="1" x14ac:dyDescent="0.25">
      <c r="A18" s="120" t="s">
        <v>561</v>
      </c>
      <c r="B18" s="110">
        <v>622</v>
      </c>
      <c r="C18" s="33" t="s">
        <v>487</v>
      </c>
      <c r="D18" s="109" t="s">
        <v>489</v>
      </c>
    </row>
    <row r="19" spans="1:8" ht="24.75" customHeight="1" x14ac:dyDescent="0.25">
      <c r="A19" s="120" t="s">
        <v>562</v>
      </c>
      <c r="B19" s="110"/>
      <c r="C19" s="33" t="s">
        <v>488</v>
      </c>
      <c r="D19" s="109" t="s">
        <v>489</v>
      </c>
      <c r="H19" s="103"/>
    </row>
    <row r="20" spans="1:8" ht="30" x14ac:dyDescent="0.25">
      <c r="A20" s="120" t="s">
        <v>563</v>
      </c>
      <c r="B20" s="110">
        <v>311</v>
      </c>
      <c r="C20" s="33" t="s">
        <v>490</v>
      </c>
      <c r="D20" s="109" t="s">
        <v>468</v>
      </c>
      <c r="H20" s="103"/>
    </row>
    <row r="21" spans="1:8" ht="30" x14ac:dyDescent="0.25">
      <c r="A21" s="120" t="s">
        <v>564</v>
      </c>
      <c r="B21" s="110">
        <v>375</v>
      </c>
      <c r="C21" s="33" t="s">
        <v>491</v>
      </c>
      <c r="D21" s="109" t="s">
        <v>492</v>
      </c>
      <c r="H21" s="32"/>
    </row>
    <row r="22" spans="1:8" ht="30" x14ac:dyDescent="0.25">
      <c r="A22" s="120" t="s">
        <v>565</v>
      </c>
      <c r="B22" s="110">
        <v>281</v>
      </c>
      <c r="C22" s="33" t="s">
        <v>493</v>
      </c>
      <c r="D22" s="109" t="s">
        <v>492</v>
      </c>
      <c r="H22" s="32"/>
    </row>
    <row r="23" spans="1:8" ht="30" x14ac:dyDescent="0.25">
      <c r="A23" s="120" t="s">
        <v>566</v>
      </c>
      <c r="B23" s="110">
        <v>462</v>
      </c>
      <c r="C23" s="33" t="s">
        <v>494</v>
      </c>
      <c r="D23" s="109" t="s">
        <v>495</v>
      </c>
      <c r="H23" s="32"/>
    </row>
    <row r="24" spans="1:8" ht="30" x14ac:dyDescent="0.25">
      <c r="A24" s="120" t="s">
        <v>567</v>
      </c>
      <c r="B24" s="110">
        <v>467</v>
      </c>
      <c r="C24" s="33" t="s">
        <v>496</v>
      </c>
      <c r="D24" s="109" t="s">
        <v>495</v>
      </c>
    </row>
    <row r="25" spans="1:8" ht="30" x14ac:dyDescent="0.25">
      <c r="A25" s="120" t="s">
        <v>568</v>
      </c>
      <c r="B25" s="110">
        <v>1181.1916000000001</v>
      </c>
      <c r="C25" s="33" t="s">
        <v>497</v>
      </c>
      <c r="D25" s="109" t="s">
        <v>492</v>
      </c>
    </row>
    <row r="26" spans="1:8" ht="30" x14ac:dyDescent="0.25">
      <c r="A26" s="120" t="s">
        <v>569</v>
      </c>
      <c r="B26" s="110">
        <v>613</v>
      </c>
      <c r="C26" s="33" t="s">
        <v>498</v>
      </c>
      <c r="D26" s="109" t="s">
        <v>492</v>
      </c>
      <c r="H26" s="103"/>
    </row>
    <row r="27" spans="1:8" ht="30" x14ac:dyDescent="0.25">
      <c r="A27" s="120" t="s">
        <v>570</v>
      </c>
      <c r="B27" s="110">
        <v>118</v>
      </c>
      <c r="C27" s="33" t="s">
        <v>499</v>
      </c>
      <c r="D27" s="109" t="s">
        <v>489</v>
      </c>
      <c r="H27" s="103"/>
    </row>
    <row r="28" spans="1:8" ht="45" x14ac:dyDescent="0.25">
      <c r="A28" s="120" t="s">
        <v>571</v>
      </c>
      <c r="B28" s="110">
        <v>260</v>
      </c>
      <c r="C28" s="33" t="s">
        <v>500</v>
      </c>
      <c r="D28" s="109" t="s">
        <v>501</v>
      </c>
      <c r="H28" s="32"/>
    </row>
    <row r="29" spans="1:8" ht="28.5" customHeight="1" x14ac:dyDescent="0.25">
      <c r="A29" s="120" t="s">
        <v>572</v>
      </c>
      <c r="B29" s="110" t="s">
        <v>502</v>
      </c>
      <c r="C29" s="33" t="s">
        <v>503</v>
      </c>
      <c r="D29" s="109" t="s">
        <v>504</v>
      </c>
      <c r="H29" s="32"/>
    </row>
    <row r="30" spans="1:8" ht="33.75" customHeight="1" x14ac:dyDescent="0.25">
      <c r="A30" s="120" t="s">
        <v>573</v>
      </c>
      <c r="B30" s="110">
        <v>255</v>
      </c>
      <c r="C30" s="33" t="s">
        <v>505</v>
      </c>
      <c r="D30" s="109" t="s">
        <v>506</v>
      </c>
      <c r="H30" s="32"/>
    </row>
    <row r="31" spans="1:8" ht="30" x14ac:dyDescent="0.25">
      <c r="A31" s="120" t="s">
        <v>574</v>
      </c>
      <c r="B31" s="110">
        <v>1020</v>
      </c>
      <c r="C31" s="33" t="s">
        <v>507</v>
      </c>
      <c r="D31" s="109" t="s">
        <v>468</v>
      </c>
    </row>
    <row r="32" spans="1:8" ht="30" x14ac:dyDescent="0.25">
      <c r="A32" s="120" t="s">
        <v>575</v>
      </c>
      <c r="B32" s="110"/>
      <c r="C32" s="33" t="s">
        <v>508</v>
      </c>
      <c r="D32" s="109" t="s">
        <v>509</v>
      </c>
    </row>
    <row r="33" spans="1:4" ht="45" x14ac:dyDescent="0.25">
      <c r="A33" s="120" t="s">
        <v>576</v>
      </c>
      <c r="B33" s="110">
        <v>997</v>
      </c>
      <c r="C33" s="33" t="s">
        <v>510</v>
      </c>
      <c r="D33" s="109" t="s">
        <v>470</v>
      </c>
    </row>
    <row r="34" spans="1:4" ht="45" x14ac:dyDescent="0.25">
      <c r="A34" s="120" t="s">
        <v>577</v>
      </c>
      <c r="B34" s="110"/>
      <c r="C34" s="33" t="s">
        <v>511</v>
      </c>
      <c r="D34" s="109" t="s">
        <v>470</v>
      </c>
    </row>
    <row r="35" spans="1:4" ht="45" x14ac:dyDescent="0.25">
      <c r="A35" s="120" t="s">
        <v>578</v>
      </c>
      <c r="B35" s="110"/>
      <c r="C35" s="33" t="s">
        <v>512</v>
      </c>
      <c r="D35" s="109" t="s">
        <v>470</v>
      </c>
    </row>
    <row r="36" spans="1:4" ht="45" x14ac:dyDescent="0.25">
      <c r="A36" s="120" t="s">
        <v>579</v>
      </c>
      <c r="B36" s="110"/>
      <c r="C36" s="33" t="s">
        <v>513</v>
      </c>
      <c r="D36" s="109" t="s">
        <v>470</v>
      </c>
    </row>
    <row r="37" spans="1:4" ht="30" x14ac:dyDescent="0.25">
      <c r="A37" s="120" t="s">
        <v>580</v>
      </c>
      <c r="B37" s="110">
        <v>62</v>
      </c>
      <c r="C37" s="33" t="s">
        <v>514</v>
      </c>
      <c r="D37" s="109" t="s">
        <v>515</v>
      </c>
    </row>
    <row r="38" spans="1:4" ht="30" x14ac:dyDescent="0.25">
      <c r="A38" s="120" t="s">
        <v>581</v>
      </c>
      <c r="B38" s="110">
        <v>53</v>
      </c>
      <c r="C38" s="33" t="s">
        <v>516</v>
      </c>
      <c r="D38" s="109" t="s">
        <v>492</v>
      </c>
    </row>
    <row r="39" spans="1:4" ht="30" x14ac:dyDescent="0.25">
      <c r="A39" s="120" t="s">
        <v>582</v>
      </c>
      <c r="B39" s="110"/>
      <c r="C39" s="33" t="s">
        <v>517</v>
      </c>
      <c r="D39" s="109" t="s">
        <v>492</v>
      </c>
    </row>
    <row r="40" spans="1:4" ht="30" x14ac:dyDescent="0.25">
      <c r="A40" s="120" t="s">
        <v>583</v>
      </c>
      <c r="B40" s="110"/>
      <c r="C40" s="33" t="s">
        <v>518</v>
      </c>
      <c r="D40" s="109" t="s">
        <v>492</v>
      </c>
    </row>
    <row r="41" spans="1:4" ht="30" x14ac:dyDescent="0.25">
      <c r="A41" s="120" t="s">
        <v>584</v>
      </c>
      <c r="B41" s="110"/>
      <c r="C41" s="33" t="s">
        <v>519</v>
      </c>
      <c r="D41" s="109" t="s">
        <v>492</v>
      </c>
    </row>
    <row r="42" spans="1:4" x14ac:dyDescent="0.25">
      <c r="A42" s="120" t="s">
        <v>585</v>
      </c>
      <c r="B42" s="110" t="s">
        <v>520</v>
      </c>
      <c r="C42" s="33" t="s">
        <v>521</v>
      </c>
      <c r="D42" s="109" t="s">
        <v>465</v>
      </c>
    </row>
    <row r="43" spans="1:4" ht="30" x14ac:dyDescent="0.25">
      <c r="A43" s="120" t="s">
        <v>586</v>
      </c>
      <c r="B43" s="110">
        <v>344</v>
      </c>
      <c r="C43" s="33" t="s">
        <v>522</v>
      </c>
      <c r="D43" s="109" t="s">
        <v>515</v>
      </c>
    </row>
    <row r="44" spans="1:4" ht="30" x14ac:dyDescent="0.25">
      <c r="A44" s="120" t="s">
        <v>587</v>
      </c>
      <c r="B44" s="110"/>
      <c r="C44" s="33" t="s">
        <v>523</v>
      </c>
      <c r="D44" s="109" t="s">
        <v>515</v>
      </c>
    </row>
    <row r="45" spans="1:4" ht="45" x14ac:dyDescent="0.25">
      <c r="A45" s="120" t="s">
        <v>588</v>
      </c>
      <c r="B45" s="110">
        <v>2684</v>
      </c>
      <c r="C45" s="33" t="s">
        <v>524</v>
      </c>
      <c r="D45" s="109" t="s">
        <v>525</v>
      </c>
    </row>
    <row r="46" spans="1:4" ht="45" x14ac:dyDescent="0.25">
      <c r="A46" s="120" t="s">
        <v>589</v>
      </c>
      <c r="B46" s="110">
        <v>359</v>
      </c>
      <c r="C46" s="33" t="s">
        <v>526</v>
      </c>
      <c r="D46" s="109" t="s">
        <v>525</v>
      </c>
    </row>
    <row r="47" spans="1:4" ht="45" x14ac:dyDescent="0.25">
      <c r="A47" s="120" t="s">
        <v>590</v>
      </c>
      <c r="B47" s="110"/>
      <c r="C47" s="33" t="s">
        <v>527</v>
      </c>
      <c r="D47" s="109" t="s">
        <v>525</v>
      </c>
    </row>
    <row r="48" spans="1:4" ht="45" x14ac:dyDescent="0.25">
      <c r="A48" s="120" t="s">
        <v>591</v>
      </c>
      <c r="B48" s="110"/>
      <c r="C48" s="33" t="s">
        <v>528</v>
      </c>
      <c r="D48" s="109" t="s">
        <v>525</v>
      </c>
    </row>
    <row r="49" spans="1:8" ht="45" x14ac:dyDescent="0.25">
      <c r="A49" s="120" t="s">
        <v>592</v>
      </c>
      <c r="B49" s="110"/>
      <c r="C49" s="33" t="s">
        <v>529</v>
      </c>
      <c r="D49" s="109" t="s">
        <v>525</v>
      </c>
    </row>
    <row r="50" spans="1:8" ht="45" x14ac:dyDescent="0.25">
      <c r="A50" s="120" t="s">
        <v>593</v>
      </c>
      <c r="B50" s="110">
        <v>1045</v>
      </c>
      <c r="C50" s="33" t="s">
        <v>530</v>
      </c>
      <c r="D50" s="109" t="s">
        <v>469</v>
      </c>
    </row>
    <row r="51" spans="1:8" ht="45" x14ac:dyDescent="0.25">
      <c r="A51" s="120" t="s">
        <v>594</v>
      </c>
      <c r="B51" s="110">
        <v>1905</v>
      </c>
      <c r="C51" s="33" t="s">
        <v>531</v>
      </c>
      <c r="D51" s="109" t="s">
        <v>532</v>
      </c>
    </row>
    <row r="52" spans="1:8" ht="45" x14ac:dyDescent="0.25">
      <c r="A52" s="120" t="s">
        <v>595</v>
      </c>
      <c r="B52" s="110">
        <v>3802</v>
      </c>
      <c r="C52" s="33" t="s">
        <v>533</v>
      </c>
      <c r="D52" s="109" t="s">
        <v>532</v>
      </c>
    </row>
    <row r="53" spans="1:8" ht="30" x14ac:dyDescent="0.25">
      <c r="A53" s="120" t="s">
        <v>596</v>
      </c>
      <c r="B53" s="110">
        <v>1241</v>
      </c>
      <c r="C53" s="33" t="s">
        <v>534</v>
      </c>
      <c r="D53" s="109" t="s">
        <v>495</v>
      </c>
    </row>
    <row r="54" spans="1:8" ht="30" x14ac:dyDescent="0.25">
      <c r="A54" s="120" t="s">
        <v>597</v>
      </c>
      <c r="B54" s="110" t="s">
        <v>536</v>
      </c>
      <c r="C54" s="33" t="s">
        <v>535</v>
      </c>
      <c r="D54" s="109" t="s">
        <v>495</v>
      </c>
    </row>
    <row r="55" spans="1:8" ht="30" x14ac:dyDescent="0.25">
      <c r="A55" s="120" t="s">
        <v>598</v>
      </c>
      <c r="B55" s="110" t="s">
        <v>537</v>
      </c>
      <c r="C55" s="33" t="s">
        <v>538</v>
      </c>
      <c r="D55" s="109" t="s">
        <v>495</v>
      </c>
    </row>
    <row r="56" spans="1:8" ht="30" x14ac:dyDescent="0.25">
      <c r="A56" s="120" t="s">
        <v>599</v>
      </c>
      <c r="B56" s="110">
        <v>429</v>
      </c>
      <c r="C56" s="33" t="s">
        <v>539</v>
      </c>
      <c r="D56" s="109" t="s">
        <v>540</v>
      </c>
    </row>
    <row r="57" spans="1:8" ht="30" x14ac:dyDescent="0.25">
      <c r="A57" s="120" t="s">
        <v>600</v>
      </c>
      <c r="B57" s="110">
        <v>733</v>
      </c>
      <c r="C57" s="33" t="s">
        <v>541</v>
      </c>
      <c r="D57" s="109" t="s">
        <v>495</v>
      </c>
      <c r="H57" s="103"/>
    </row>
    <row r="58" spans="1:8" ht="30" x14ac:dyDescent="0.25">
      <c r="A58" s="120" t="s">
        <v>601</v>
      </c>
      <c r="B58" s="110">
        <v>1915</v>
      </c>
      <c r="C58" s="33" t="s">
        <v>542</v>
      </c>
      <c r="D58" s="109" t="s">
        <v>495</v>
      </c>
      <c r="H58" s="103"/>
    </row>
    <row r="59" spans="1:8" ht="45" x14ac:dyDescent="0.25">
      <c r="A59" s="120" t="s">
        <v>602</v>
      </c>
      <c r="B59" s="110">
        <v>811</v>
      </c>
      <c r="C59" s="33" t="s">
        <v>543</v>
      </c>
      <c r="D59" s="109" t="s">
        <v>469</v>
      </c>
      <c r="H59" s="32"/>
    </row>
    <row r="60" spans="1:8" ht="45" x14ac:dyDescent="0.25">
      <c r="A60" s="120" t="s">
        <v>603</v>
      </c>
      <c r="B60" s="110"/>
      <c r="C60" s="33" t="s">
        <v>544</v>
      </c>
      <c r="D60" s="109" t="s">
        <v>469</v>
      </c>
      <c r="H60" s="32"/>
    </row>
    <row r="61" spans="1:8" ht="45" x14ac:dyDescent="0.25">
      <c r="A61" s="120" t="s">
        <v>604</v>
      </c>
      <c r="B61" s="110"/>
      <c r="C61" s="33" t="s">
        <v>545</v>
      </c>
      <c r="D61" s="109" t="s">
        <v>469</v>
      </c>
      <c r="H61" s="32"/>
    </row>
    <row r="62" spans="1:8" ht="45" x14ac:dyDescent="0.25">
      <c r="A62" s="120" t="s">
        <v>605</v>
      </c>
      <c r="B62" s="110"/>
      <c r="C62" s="33" t="s">
        <v>546</v>
      </c>
      <c r="D62" s="109" t="s">
        <v>469</v>
      </c>
      <c r="H62" s="32"/>
    </row>
    <row r="63" spans="1:8" ht="45" x14ac:dyDescent="0.25">
      <c r="A63" s="121" t="s">
        <v>606</v>
      </c>
      <c r="B63" s="117">
        <v>585</v>
      </c>
      <c r="C63" s="111" t="s">
        <v>548</v>
      </c>
      <c r="D63" s="112" t="s">
        <v>469</v>
      </c>
      <c r="H63" s="32"/>
    </row>
    <row r="64" spans="1:8" ht="45" x14ac:dyDescent="0.25">
      <c r="A64" s="120" t="s">
        <v>607</v>
      </c>
      <c r="B64" s="110">
        <v>2217</v>
      </c>
      <c r="C64" s="33" t="s">
        <v>547</v>
      </c>
      <c r="D64" s="109" t="s">
        <v>469</v>
      </c>
      <c r="H64" s="32"/>
    </row>
    <row r="65" spans="1:8" x14ac:dyDescent="0.25">
      <c r="A65" s="122"/>
      <c r="B65" s="118"/>
      <c r="C65" s="103"/>
      <c r="D65" s="113"/>
      <c r="H65" s="32"/>
    </row>
    <row r="66" spans="1:8" x14ac:dyDescent="0.25">
      <c r="A66" s="122"/>
      <c r="B66" s="118"/>
      <c r="C66" s="103"/>
      <c r="D66" s="113"/>
    </row>
    <row r="67" spans="1:8" x14ac:dyDescent="0.25">
      <c r="A67" s="122"/>
      <c r="B67" s="118"/>
      <c r="C67" s="103"/>
      <c r="D67" s="113"/>
    </row>
    <row r="68" spans="1:8" x14ac:dyDescent="0.25">
      <c r="A68" s="122"/>
      <c r="B68" s="118"/>
      <c r="C68" s="103"/>
      <c r="D68" s="113"/>
    </row>
    <row r="69" spans="1:8" x14ac:dyDescent="0.25">
      <c r="A69" s="122"/>
      <c r="B69" s="118"/>
      <c r="C69" s="103"/>
      <c r="D69" s="113"/>
    </row>
  </sheetData>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4</vt:i4>
      </vt:variant>
    </vt:vector>
  </HeadingPairs>
  <TitlesOfParts>
    <vt:vector size="4" baseType="lpstr">
      <vt:lpstr>Prehľad k. ú. Vyšné Repaše</vt:lpstr>
      <vt:lpstr>parcely vydané v pôv. R</vt:lpstr>
      <vt:lpstr>parcely (prevod-prechod-podlom)</vt:lpstr>
      <vt:lpstr>Zoznam pre komisiu 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Marta Formelová</cp:lastModifiedBy>
  <cp:lastPrinted>2021-11-10T12:43:17Z</cp:lastPrinted>
  <dcterms:created xsi:type="dcterms:W3CDTF">2020-03-27T07:33:55Z</dcterms:created>
  <dcterms:modified xsi:type="dcterms:W3CDTF">2021-11-10T12:45:22Z</dcterms:modified>
</cp:coreProperties>
</file>